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upfer\Desktop\"/>
    </mc:Choice>
  </mc:AlternateContent>
  <xr:revisionPtr revIDLastSave="0" documentId="8_{013D48D1-5CF3-4EEB-8CA4-43F5982C5EE6}" xr6:coauthVersionLast="36" xr6:coauthVersionMax="36" xr10:uidLastSave="{00000000-0000-0000-0000-000000000000}"/>
  <bookViews>
    <workbookView xWindow="0" yWindow="0" windowWidth="19200" windowHeight="6930" tabRatio="777" activeTab="11" xr2:uid="{FEDE7E59-D33B-49F9-8DCC-1C5607C37C95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2" l="1"/>
  <c r="C22" i="12"/>
  <c r="I16" i="12"/>
  <c r="I14" i="12"/>
  <c r="N8" i="12"/>
  <c r="N7" i="12"/>
  <c r="N6" i="12"/>
  <c r="L6" i="12"/>
  <c r="N5" i="12"/>
  <c r="N4" i="12"/>
  <c r="F4" i="12"/>
  <c r="G4" i="12" s="1"/>
  <c r="I4" i="12" s="1"/>
  <c r="N3" i="12"/>
  <c r="I3" i="12"/>
  <c r="H3" i="12"/>
  <c r="G3" i="12"/>
  <c r="C22" i="11"/>
  <c r="I21" i="11"/>
  <c r="I16" i="11"/>
  <c r="I14" i="11"/>
  <c r="I22" i="11" s="1"/>
  <c r="N8" i="11"/>
  <c r="N7" i="11"/>
  <c r="N6" i="11"/>
  <c r="L6" i="11"/>
  <c r="N5" i="11"/>
  <c r="F5" i="11"/>
  <c r="H5" i="11" s="1"/>
  <c r="N4" i="11"/>
  <c r="G4" i="11"/>
  <c r="I4" i="11" s="1"/>
  <c r="F4" i="11"/>
  <c r="H4" i="11" s="1"/>
  <c r="N3" i="11"/>
  <c r="I3" i="11"/>
  <c r="H3" i="11"/>
  <c r="G3" i="11"/>
  <c r="C22" i="10"/>
  <c r="I20" i="10"/>
  <c r="I21" i="10" s="1"/>
  <c r="I16" i="10"/>
  <c r="I14" i="10"/>
  <c r="N8" i="10"/>
  <c r="N7" i="10"/>
  <c r="N6" i="10"/>
  <c r="L6" i="10"/>
  <c r="N5" i="10"/>
  <c r="N4" i="10"/>
  <c r="H4" i="10"/>
  <c r="F4" i="10"/>
  <c r="F5" i="10" s="1"/>
  <c r="N3" i="10"/>
  <c r="H3" i="10"/>
  <c r="G3" i="10"/>
  <c r="I3" i="10" s="1"/>
  <c r="C22" i="9"/>
  <c r="I19" i="9"/>
  <c r="I20" i="9" s="1"/>
  <c r="I21" i="9" s="1"/>
  <c r="I16" i="9"/>
  <c r="I14" i="9"/>
  <c r="N8" i="9"/>
  <c r="N7" i="9"/>
  <c r="N6" i="9"/>
  <c r="L6" i="9"/>
  <c r="N5" i="9"/>
  <c r="N4" i="9"/>
  <c r="H4" i="9"/>
  <c r="G4" i="9"/>
  <c r="I4" i="9" s="1"/>
  <c r="F4" i="9"/>
  <c r="F5" i="9" s="1"/>
  <c r="N3" i="9"/>
  <c r="I3" i="9"/>
  <c r="H3" i="9"/>
  <c r="G3" i="9"/>
  <c r="C22" i="8"/>
  <c r="I16" i="8"/>
  <c r="I18" i="8" s="1"/>
  <c r="I19" i="8" s="1"/>
  <c r="I20" i="8" s="1"/>
  <c r="I21" i="8" s="1"/>
  <c r="I14" i="8"/>
  <c r="N8" i="8"/>
  <c r="N7" i="8"/>
  <c r="N6" i="8"/>
  <c r="L6" i="8"/>
  <c r="N5" i="8"/>
  <c r="F5" i="8"/>
  <c r="F6" i="8" s="1"/>
  <c r="N4" i="8"/>
  <c r="I4" i="8"/>
  <c r="G4" i="8"/>
  <c r="F4" i="8"/>
  <c r="H4" i="8" s="1"/>
  <c r="N3" i="8"/>
  <c r="H3" i="8"/>
  <c r="G3" i="8"/>
  <c r="I3" i="8" s="1"/>
  <c r="C22" i="7"/>
  <c r="I16" i="7"/>
  <c r="I17" i="7" s="1"/>
  <c r="I18" i="7" s="1"/>
  <c r="I19" i="7" s="1"/>
  <c r="I20" i="7" s="1"/>
  <c r="I21" i="7" s="1"/>
  <c r="I14" i="7"/>
  <c r="N8" i="7"/>
  <c r="N7" i="7"/>
  <c r="N6" i="7"/>
  <c r="L6" i="7"/>
  <c r="F6" i="7"/>
  <c r="H6" i="7" s="1"/>
  <c r="N5" i="7"/>
  <c r="F5" i="7"/>
  <c r="G5" i="7" s="1"/>
  <c r="I5" i="7" s="1"/>
  <c r="N4" i="7"/>
  <c r="H4" i="7"/>
  <c r="G4" i="7"/>
  <c r="I4" i="7" s="1"/>
  <c r="F4" i="7"/>
  <c r="N3" i="7"/>
  <c r="I3" i="7"/>
  <c r="H3" i="7"/>
  <c r="G3" i="7"/>
  <c r="C22" i="6"/>
  <c r="I14" i="6"/>
  <c r="I16" i="6" s="1"/>
  <c r="I17" i="6" s="1"/>
  <c r="I18" i="6" s="1"/>
  <c r="I19" i="6" s="1"/>
  <c r="I20" i="6" s="1"/>
  <c r="I21" i="6" s="1"/>
  <c r="N8" i="6"/>
  <c r="N7" i="6"/>
  <c r="N6" i="6"/>
  <c r="L6" i="6"/>
  <c r="N5" i="6"/>
  <c r="N4" i="6"/>
  <c r="I4" i="6"/>
  <c r="H4" i="6"/>
  <c r="G4" i="6"/>
  <c r="F4" i="6"/>
  <c r="F5" i="6" s="1"/>
  <c r="N3" i="6"/>
  <c r="I3" i="6"/>
  <c r="H3" i="6"/>
  <c r="G3" i="6"/>
  <c r="C22" i="5"/>
  <c r="I14" i="5"/>
  <c r="N8" i="5"/>
  <c r="N7" i="5"/>
  <c r="N6" i="5"/>
  <c r="L6" i="5"/>
  <c r="N5" i="5"/>
  <c r="F5" i="5"/>
  <c r="G5" i="5" s="1"/>
  <c r="I5" i="5" s="1"/>
  <c r="N4" i="5"/>
  <c r="H4" i="5"/>
  <c r="G4" i="5"/>
  <c r="I4" i="5" s="1"/>
  <c r="F4" i="5"/>
  <c r="N3" i="5"/>
  <c r="I3" i="5"/>
  <c r="H3" i="5"/>
  <c r="G3" i="5"/>
  <c r="C22" i="4"/>
  <c r="N8" i="4"/>
  <c r="N7" i="4"/>
  <c r="N6" i="4"/>
  <c r="L6" i="4"/>
  <c r="N5" i="4"/>
  <c r="N4" i="4"/>
  <c r="G4" i="4"/>
  <c r="I4" i="4" s="1"/>
  <c r="F4" i="4"/>
  <c r="H4" i="4" s="1"/>
  <c r="N3" i="4"/>
  <c r="I3" i="4"/>
  <c r="H3" i="4"/>
  <c r="G3" i="4"/>
  <c r="C22" i="3"/>
  <c r="N8" i="3"/>
  <c r="N7" i="3"/>
  <c r="N6" i="3"/>
  <c r="L6" i="3"/>
  <c r="N5" i="3"/>
  <c r="N4" i="3"/>
  <c r="F4" i="3"/>
  <c r="F5" i="3" s="1"/>
  <c r="N3" i="3"/>
  <c r="I3" i="3"/>
  <c r="H3" i="3"/>
  <c r="G3" i="3"/>
  <c r="C22" i="2"/>
  <c r="N8" i="2"/>
  <c r="N7" i="2"/>
  <c r="N6" i="2"/>
  <c r="L6" i="2"/>
  <c r="N5" i="2"/>
  <c r="N4" i="2"/>
  <c r="F4" i="2"/>
  <c r="F5" i="2" s="1"/>
  <c r="N3" i="2"/>
  <c r="H3" i="2"/>
  <c r="G3" i="2"/>
  <c r="I3" i="2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C22" i="1"/>
  <c r="N4" i="1"/>
  <c r="N5" i="1"/>
  <c r="N6" i="1"/>
  <c r="N7" i="1"/>
  <c r="N3" i="1"/>
  <c r="N8" i="1"/>
  <c r="I3" i="1"/>
  <c r="I4" i="1"/>
  <c r="I5" i="1"/>
  <c r="I6" i="1"/>
  <c r="H4" i="1"/>
  <c r="H5" i="1"/>
  <c r="H6" i="1"/>
  <c r="H3" i="1"/>
  <c r="L6" i="1"/>
  <c r="F5" i="1"/>
  <c r="G5" i="1" s="1"/>
  <c r="F6" i="1"/>
  <c r="F4" i="1"/>
  <c r="G4" i="1" s="1"/>
  <c r="G3" i="1"/>
  <c r="F5" i="12" l="1"/>
  <c r="H4" i="12"/>
  <c r="F6" i="11"/>
  <c r="G5" i="11"/>
  <c r="I5" i="11" s="1"/>
  <c r="G5" i="10"/>
  <c r="I5" i="10" s="1"/>
  <c r="F6" i="10"/>
  <c r="H5" i="10"/>
  <c r="I22" i="10"/>
  <c r="G4" i="10"/>
  <c r="I4" i="10" s="1"/>
  <c r="I22" i="9"/>
  <c r="G5" i="9"/>
  <c r="I5" i="9" s="1"/>
  <c r="H5" i="9"/>
  <c r="F6" i="9"/>
  <c r="I22" i="8"/>
  <c r="G6" i="8"/>
  <c r="I6" i="8" s="1"/>
  <c r="H6" i="8"/>
  <c r="G5" i="8"/>
  <c r="I5" i="8" s="1"/>
  <c r="H5" i="8"/>
  <c r="I22" i="7"/>
  <c r="G6" i="7"/>
  <c r="I6" i="7" s="1"/>
  <c r="H5" i="7"/>
  <c r="G5" i="6"/>
  <c r="I5" i="6" s="1"/>
  <c r="H5" i="6"/>
  <c r="F6" i="6"/>
  <c r="I22" i="6"/>
  <c r="F6" i="5"/>
  <c r="I15" i="5"/>
  <c r="I16" i="5" s="1"/>
  <c r="I17" i="5" s="1"/>
  <c r="I18" i="5" s="1"/>
  <c r="I19" i="5" s="1"/>
  <c r="I20" i="5" s="1"/>
  <c r="I21" i="5" s="1"/>
  <c r="H5" i="5"/>
  <c r="F5" i="4"/>
  <c r="I14" i="4"/>
  <c r="I15" i="4" s="1"/>
  <c r="I16" i="4" s="1"/>
  <c r="I17" i="4" s="1"/>
  <c r="I18" i="4" s="1"/>
  <c r="I19" i="4" s="1"/>
  <c r="I20" i="4" s="1"/>
  <c r="I21" i="4" s="1"/>
  <c r="F6" i="3"/>
  <c r="G5" i="3"/>
  <c r="I5" i="3" s="1"/>
  <c r="H5" i="3"/>
  <c r="I13" i="3"/>
  <c r="I14" i="3" s="1"/>
  <c r="I15" i="3" s="1"/>
  <c r="I16" i="3" s="1"/>
  <c r="I17" i="3" s="1"/>
  <c r="I18" i="3" s="1"/>
  <c r="I19" i="3" s="1"/>
  <c r="I20" i="3" s="1"/>
  <c r="I21" i="3" s="1"/>
  <c r="H4" i="3"/>
  <c r="G4" i="3"/>
  <c r="I4" i="3" s="1"/>
  <c r="G5" i="2"/>
  <c r="I5" i="2" s="1"/>
  <c r="H5" i="2"/>
  <c r="F6" i="2"/>
  <c r="H4" i="2"/>
  <c r="I12" i="2"/>
  <c r="I13" i="2" s="1"/>
  <c r="I14" i="2" s="1"/>
  <c r="I15" i="2" s="1"/>
  <c r="I16" i="2" s="1"/>
  <c r="I17" i="2" s="1"/>
  <c r="I18" i="2" s="1"/>
  <c r="I19" i="2" s="1"/>
  <c r="I20" i="2" s="1"/>
  <c r="I21" i="2" s="1"/>
  <c r="G4" i="2"/>
  <c r="I4" i="2" s="1"/>
  <c r="I22" i="1"/>
  <c r="G6" i="1"/>
  <c r="F6" i="12" l="1"/>
  <c r="H5" i="12"/>
  <c r="G5" i="12"/>
  <c r="I5" i="12" s="1"/>
  <c r="H6" i="11"/>
  <c r="G6" i="11"/>
  <c r="I6" i="11" s="1"/>
  <c r="H6" i="10"/>
  <c r="G6" i="10"/>
  <c r="I6" i="10" s="1"/>
  <c r="H6" i="9"/>
  <c r="G6" i="9"/>
  <c r="I6" i="9" s="1"/>
  <c r="G6" i="6"/>
  <c r="I6" i="6" s="1"/>
  <c r="H6" i="6"/>
  <c r="I22" i="5"/>
  <c r="H6" i="5"/>
  <c r="G6" i="5"/>
  <c r="I6" i="5" s="1"/>
  <c r="F6" i="4"/>
  <c r="G5" i="4"/>
  <c r="I5" i="4" s="1"/>
  <c r="H5" i="4"/>
  <c r="I22" i="4"/>
  <c r="H6" i="3"/>
  <c r="G6" i="3"/>
  <c r="I6" i="3" s="1"/>
  <c r="I22" i="3"/>
  <c r="H6" i="2"/>
  <c r="G6" i="2"/>
  <c r="I6" i="2" s="1"/>
  <c r="I22" i="2"/>
  <c r="H6" i="12" l="1"/>
  <c r="G6" i="12"/>
  <c r="I6" i="12" s="1"/>
  <c r="H6" i="4"/>
  <c r="G6" i="4"/>
  <c r="I6" i="4" s="1"/>
</calcChain>
</file>

<file path=xl/sharedStrings.xml><?xml version="1.0" encoding="utf-8"?>
<sst xmlns="http://schemas.openxmlformats.org/spreadsheetml/2006/main" count="600" uniqueCount="42">
  <si>
    <t>Medical Contracts</t>
  </si>
  <si>
    <t>Plan Name</t>
  </si>
  <si>
    <t>Plan 1</t>
  </si>
  <si>
    <t>Plan 2</t>
  </si>
  <si>
    <t>Plan 3</t>
  </si>
  <si>
    <t>Plan 4</t>
  </si>
  <si>
    <t>Single</t>
  </si>
  <si>
    <t>Opt-Out</t>
  </si>
  <si>
    <t>Family</t>
  </si>
  <si>
    <t>Total Monthly Premium</t>
  </si>
  <si>
    <t>Employee Monthly Contribution</t>
  </si>
  <si>
    <t>Employer Monthly Premium Contribution</t>
  </si>
  <si>
    <t>HSA Single</t>
  </si>
  <si>
    <t>HSA Family</t>
  </si>
  <si>
    <t>Total Employer Medical Contribution Contribution (Year to Date)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</si>
  <si>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</si>
  <si>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</si>
  <si>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</si>
  <si>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</si>
  <si>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</si>
  <si>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</si>
  <si>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</si>
  <si>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</si>
  <si>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</si>
  <si>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</si>
  <si>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</si>
  <si>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</si>
  <si>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</si>
  <si>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Total Employer Medical Contribution Contribution (Projected 2024)</t>
  </si>
  <si>
    <t>Medical (Monthly)</t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</si>
  <si>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(January)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</si>
  <si>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(February)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</si>
  <si>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(March)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</si>
  <si>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(April)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</si>
  <si>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(May)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</si>
  <si>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(June)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</si>
  <si>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(July)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</si>
  <si>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(August)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</si>
  <si>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(September)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</si>
  <si>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(October)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</si>
  <si>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(November)</t>
    </r>
  </si>
  <si>
    <r>
      <t xml:space="preserve">Total Employer Contribution 
</t>
    </r>
    <r>
      <rPr>
        <b/>
        <sz val="14"/>
        <color theme="1"/>
        <rFont val="Calibri"/>
        <family val="2"/>
        <scheme val="minor"/>
      </rPr>
      <t>(December)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</si>
</sst>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right" indent="1"/>
    </xf>
    <xf numFmtId="2" fontId="0" fillId="0" borderId="1" xfId="0" applyNumberFormat="1" applyBorder="1" applyAlignment="1">
      <alignment horizontal="right" indent="1"/>
    </xf>
    <xf numFmtId="0" fontId="0" fillId="2" borderId="1" xfId="0" applyFill="1" applyBorder="1" applyAlignment="1">
      <alignment horizontal="right" indent="1"/>
    </xf>
    <xf numFmtId="2" fontId="0" fillId="2" borderId="1" xfId="0" applyNumberFormat="1" applyFill="1" applyBorder="1" applyAlignment="1">
      <alignment horizontal="right" indent="1"/>
    </xf>
    <xf numFmtId="2" fontId="0" fillId="0" borderId="2" xfId="0" applyNumberFormat="1" applyBorder="1"/>
    <xf numFmtId="43" fontId="2" fillId="0" borderId="0" xfId="1" applyFont="1"/>
    <xf numFmtId="44" fontId="2" fillId="0" borderId="0" xfId="2" applyFont="1"/>
    <xf numFmtId="0" fontId="0" fillId="3" borderId="8" xfId="0" applyFill="1" applyBorder="1"/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Border="1"/>
    <xf numFmtId="0" fontId="0" fillId="3" borderId="9" xfId="0" applyFill="1" applyBorder="1"/>
    <xf numFmtId="44" fontId="2" fillId="3" borderId="8" xfId="2" applyFont="1" applyFill="1" applyBorder="1" applyAlignment="1">
      <alignment horizontal="right"/>
    </xf>
    <xf numFmtId="44" fontId="2" fillId="3" borderId="0" xfId="2" applyFont="1" applyFill="1" applyBorder="1"/>
    <xf numFmtId="44" fontId="2" fillId="3" borderId="9" xfId="2" applyFont="1" applyFill="1" applyBorder="1"/>
    <xf numFmtId="0" fontId="0" fillId="3" borderId="10" xfId="0" applyFill="1" applyBorder="1"/>
    <xf numFmtId="0" fontId="0" fillId="3" borderId="3" xfId="0" applyFill="1" applyBorder="1"/>
    <xf numFmtId="0" fontId="0" fillId="3" borderId="11" xfId="0" applyFill="1" applyBorder="1"/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0" fillId="4" borderId="8" xfId="0" applyFill="1" applyBorder="1"/>
    <xf numFmtId="0" fontId="0" fillId="4" borderId="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0" xfId="0" applyFill="1" applyBorder="1"/>
    <xf numFmtId="0" fontId="0" fillId="4" borderId="9" xfId="0" applyFill="1" applyBorder="1"/>
    <xf numFmtId="44" fontId="2" fillId="4" borderId="8" xfId="2" applyFont="1" applyFill="1" applyBorder="1" applyAlignment="1">
      <alignment horizontal="right"/>
    </xf>
    <xf numFmtId="44" fontId="2" fillId="4" borderId="0" xfId="2" applyFont="1" applyFill="1" applyBorder="1"/>
    <xf numFmtId="0" fontId="0" fillId="4" borderId="10" xfId="0" applyFill="1" applyBorder="1"/>
    <xf numFmtId="0" fontId="0" fillId="4" borderId="3" xfId="0" applyFill="1" applyBorder="1"/>
    <xf numFmtId="0" fontId="0" fillId="4" borderId="11" xfId="0" applyFill="1" applyBorder="1"/>
    <xf numFmtId="0" fontId="2" fillId="6" borderId="5" xfId="0" applyFont="1" applyFill="1" applyBorder="1"/>
    <xf numFmtId="0" fontId="0" fillId="6" borderId="6" xfId="0" applyFill="1" applyBorder="1"/>
    <xf numFmtId="0" fontId="0" fillId="6" borderId="7" xfId="0" applyFill="1" applyBorder="1"/>
    <xf numFmtId="43" fontId="0" fillId="3" borderId="0" xfId="1" applyFont="1" applyFill="1" applyBorder="1" applyAlignment="1">
      <alignment horizontal="left" indent="1"/>
    </xf>
    <xf numFmtId="43" fontId="0" fillId="3" borderId="0" xfId="1" applyFont="1" applyFill="1" applyBorder="1"/>
    <xf numFmtId="43" fontId="0" fillId="3" borderId="4" xfId="1" applyFont="1" applyFill="1" applyBorder="1"/>
    <xf numFmtId="43" fontId="0" fillId="4" borderId="0" xfId="1" applyFont="1" applyFill="1" applyBorder="1" applyAlignment="1">
      <alignment horizontal="left" indent="1"/>
    </xf>
    <xf numFmtId="43" fontId="0" fillId="4" borderId="4" xfId="1" applyFont="1" applyFill="1" applyBorder="1" applyAlignment="1">
      <alignment horizontal="left" inden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EC0E-2F8C-4AFE-AC52-9B7FC3D9F8AA}">
  <dimension ref="B1:N23"/>
  <sheetViews>
    <sheetView zoomScale="85" zoomScaleNormal="85" workbookViewId="0">
      <selection activeCell="B1" sqref="B1"/>
    </sheetView>
  </sheetViews>
  <sheetFormatPr defaultRowHeight="15" x14ac:dyDescent="0.25"/>
  <cols>
    <col min="1" max="1" width="1.85546875" customWidth="1"/>
    <col min="2" max="2" width="18" customWidth="1"/>
    <col min="3" max="3" width="12.14062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30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2</v>
      </c>
      <c r="E3" s="3">
        <v>0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1200</v>
      </c>
    </row>
    <row r="4" spans="2:14" x14ac:dyDescent="0.25">
      <c r="C4" t="s">
        <v>3</v>
      </c>
      <c r="D4" s="3">
        <v>9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9000</v>
      </c>
    </row>
    <row r="5" spans="2:14" x14ac:dyDescent="0.25">
      <c r="C5" t="s">
        <v>4</v>
      </c>
      <c r="D5" s="3">
        <v>28</v>
      </c>
      <c r="E5" s="3">
        <v>23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37000</v>
      </c>
    </row>
    <row r="6" spans="2:14" x14ac:dyDescent="0.25">
      <c r="C6" t="s">
        <v>5</v>
      </c>
      <c r="D6" s="3">
        <v>15</v>
      </c>
      <c r="E6" s="3">
        <v>2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7635.9500000000007</v>
      </c>
    </row>
    <row r="7" spans="2:14" ht="15.75" thickBot="1" x14ac:dyDescent="0.3">
      <c r="C7" t="s">
        <v>7</v>
      </c>
      <c r="D7" s="3">
        <v>29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1450</v>
      </c>
    </row>
    <row r="8" spans="2:14" ht="16.5" thickTop="1" thickBot="1" x14ac:dyDescent="0.3">
      <c r="N8" s="8">
        <f>SUMPRODUCT(D3:E7,J3:K7)</f>
        <v>56285.95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/>
      <c r="D11" s="13"/>
      <c r="E11" s="13"/>
      <c r="F11" s="14"/>
      <c r="H11" s="24" t="s">
        <v>16</v>
      </c>
      <c r="I11" s="40">
        <f>I10</f>
        <v>56285.95</v>
      </c>
      <c r="J11" s="27"/>
      <c r="K11" s="27"/>
      <c r="L11" s="27"/>
      <c r="M11" s="28"/>
    </row>
    <row r="12" spans="2:14" x14ac:dyDescent="0.25">
      <c r="B12" s="10" t="s">
        <v>17</v>
      </c>
      <c r="C12" s="38"/>
      <c r="D12" s="13"/>
      <c r="E12" s="13"/>
      <c r="F12" s="14"/>
      <c r="H12" s="24" t="s">
        <v>17</v>
      </c>
      <c r="I12" s="40">
        <f t="shared" ref="I12:I21" si="3">I11</f>
        <v>56285.95</v>
      </c>
      <c r="J12" s="27"/>
      <c r="K12" s="27"/>
      <c r="L12" s="27"/>
      <c r="M12" s="28"/>
    </row>
    <row r="13" spans="2:14" x14ac:dyDescent="0.25">
      <c r="B13" s="10" t="s">
        <v>18</v>
      </c>
      <c r="C13" s="38"/>
      <c r="D13" s="13"/>
      <c r="E13" s="13"/>
      <c r="F13" s="14"/>
      <c r="H13" s="24" t="s">
        <v>18</v>
      </c>
      <c r="I13" s="40">
        <f t="shared" si="3"/>
        <v>56285.95</v>
      </c>
      <c r="J13" s="27"/>
      <c r="K13" s="27"/>
      <c r="L13" s="27"/>
      <c r="M13" s="28"/>
    </row>
    <row r="14" spans="2:14" x14ac:dyDescent="0.25">
      <c r="B14" s="10" t="s">
        <v>19</v>
      </c>
      <c r="C14" s="38"/>
      <c r="D14" s="13"/>
      <c r="E14" s="13"/>
      <c r="F14" s="14"/>
      <c r="H14" s="24" t="s">
        <v>19</v>
      </c>
      <c r="I14" s="40">
        <f t="shared" si="3"/>
        <v>56285.95</v>
      </c>
      <c r="J14" s="27"/>
      <c r="K14" s="27"/>
      <c r="L14" s="27"/>
      <c r="M14" s="28"/>
    </row>
    <row r="15" spans="2:14" x14ac:dyDescent="0.25">
      <c r="B15" s="10" t="s">
        <v>20</v>
      </c>
      <c r="C15" s="38"/>
      <c r="D15" s="13"/>
      <c r="E15" s="13"/>
      <c r="F15" s="14"/>
      <c r="H15" s="24" t="s">
        <v>20</v>
      </c>
      <c r="I15" s="40">
        <f t="shared" si="3"/>
        <v>56285.95</v>
      </c>
      <c r="J15" s="27"/>
      <c r="K15" s="27"/>
      <c r="L15" s="27"/>
      <c r="M15" s="28"/>
    </row>
    <row r="16" spans="2:14" x14ac:dyDescent="0.25">
      <c r="B16" s="10" t="s">
        <v>21</v>
      </c>
      <c r="C16" s="38"/>
      <c r="D16" s="13"/>
      <c r="E16" s="13"/>
      <c r="F16" s="14"/>
      <c r="H16" s="24" t="s">
        <v>21</v>
      </c>
      <c r="I16" s="40">
        <f t="shared" si="3"/>
        <v>56285.95</v>
      </c>
      <c r="J16" s="27"/>
      <c r="K16" s="27"/>
      <c r="L16" s="27"/>
      <c r="M16" s="28"/>
    </row>
    <row r="17" spans="2:13" x14ac:dyDescent="0.25">
      <c r="B17" s="10" t="s">
        <v>22</v>
      </c>
      <c r="C17" s="38"/>
      <c r="D17" s="13"/>
      <c r="E17" s="13"/>
      <c r="F17" s="14"/>
      <c r="H17" s="24" t="s">
        <v>22</v>
      </c>
      <c r="I17" s="40">
        <f t="shared" si="3"/>
        <v>56285.95</v>
      </c>
      <c r="J17" s="27"/>
      <c r="K17" s="27"/>
      <c r="L17" s="27"/>
      <c r="M17" s="28"/>
    </row>
    <row r="18" spans="2:13" x14ac:dyDescent="0.25">
      <c r="B18" s="10" t="s">
        <v>23</v>
      </c>
      <c r="C18" s="38"/>
      <c r="D18" s="13"/>
      <c r="E18" s="13"/>
      <c r="F18" s="14"/>
      <c r="H18" s="24" t="s">
        <v>23</v>
      </c>
      <c r="I18" s="40">
        <f t="shared" si="3"/>
        <v>56285.95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56285.95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56285.95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56285.95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56285.95</v>
      </c>
      <c r="D22" s="16"/>
      <c r="E22" s="16"/>
      <c r="F22" s="17"/>
      <c r="G22" s="9"/>
      <c r="H22" s="29" t="s">
        <v>27</v>
      </c>
      <c r="I22" s="30">
        <f>SUM(I10:I21)</f>
        <v>675431.39999999991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386E-2933-4D3B-BDC9-C725C4B9A6A1}">
  <dimension ref="B1:N23"/>
  <sheetViews>
    <sheetView zoomScale="85" zoomScaleNormal="85" workbookViewId="0">
      <selection activeCell="C1" sqref="C1:C7"/>
    </sheetView>
  </sheetViews>
  <sheetFormatPr defaultRowHeight="15" x14ac:dyDescent="0.25"/>
  <cols>
    <col min="1" max="1" width="1.85546875" customWidth="1"/>
    <col min="2" max="2" width="16.42578125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39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3</v>
      </c>
      <c r="E3" s="3">
        <v>3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5400</v>
      </c>
    </row>
    <row r="4" spans="2:14" x14ac:dyDescent="0.25">
      <c r="C4" t="s">
        <v>3</v>
      </c>
      <c r="D4" s="3">
        <v>7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7800</v>
      </c>
    </row>
    <row r="5" spans="2:14" x14ac:dyDescent="0.25">
      <c r="C5" t="s">
        <v>4</v>
      </c>
      <c r="D5" s="3">
        <v>30</v>
      </c>
      <c r="E5" s="3">
        <v>18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33000</v>
      </c>
    </row>
    <row r="6" spans="2:14" x14ac:dyDescent="0.25">
      <c r="C6" t="s">
        <v>5</v>
      </c>
      <c r="D6" s="3">
        <v>27</v>
      </c>
      <c r="E6" s="3">
        <v>7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17144.71</v>
      </c>
    </row>
    <row r="7" spans="2:14" ht="15.75" thickBot="1" x14ac:dyDescent="0.3">
      <c r="C7" t="s">
        <v>7</v>
      </c>
      <c r="D7" s="3">
        <v>22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1100</v>
      </c>
    </row>
    <row r="8" spans="2:14" ht="16.5" thickTop="1" thickBot="1" x14ac:dyDescent="0.3">
      <c r="N8" s="8">
        <f>SUMPRODUCT(D3:E7,J3:K7)</f>
        <v>64444.71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>
        <v>57323.360000000001</v>
      </c>
      <c r="D14" s="13"/>
      <c r="E14" s="13"/>
      <c r="F14" s="14"/>
      <c r="H14" s="24" t="s">
        <v>19</v>
      </c>
      <c r="I14" s="40">
        <f t="shared" ref="I14:I21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>
        <v>50470.44</v>
      </c>
      <c r="D15" s="13"/>
      <c r="E15" s="13"/>
      <c r="F15" s="14"/>
      <c r="H15" s="24" t="s">
        <v>20</v>
      </c>
      <c r="I15" s="40">
        <v>50470.44</v>
      </c>
      <c r="J15" s="27"/>
      <c r="K15" s="27"/>
      <c r="L15" s="27"/>
      <c r="M15" s="28"/>
    </row>
    <row r="16" spans="2:14" x14ac:dyDescent="0.25">
      <c r="B16" s="10" t="s">
        <v>21</v>
      </c>
      <c r="C16" s="38">
        <v>50470.44</v>
      </c>
      <c r="D16" s="13"/>
      <c r="E16" s="13"/>
      <c r="F16" s="14"/>
      <c r="H16" s="24" t="s">
        <v>21</v>
      </c>
      <c r="I16" s="40">
        <f t="shared" si="3"/>
        <v>50470.44</v>
      </c>
      <c r="J16" s="27"/>
      <c r="K16" s="27"/>
      <c r="L16" s="27"/>
      <c r="M16" s="28"/>
    </row>
    <row r="17" spans="2:13" x14ac:dyDescent="0.25">
      <c r="B17" s="10" t="s">
        <v>22</v>
      </c>
      <c r="C17" s="38">
        <v>65570.44</v>
      </c>
      <c r="D17" s="13"/>
      <c r="E17" s="13"/>
      <c r="F17" s="14"/>
      <c r="H17" s="24" t="s">
        <v>22</v>
      </c>
      <c r="I17" s="40">
        <v>65570.44</v>
      </c>
      <c r="J17" s="27"/>
      <c r="K17" s="27"/>
      <c r="L17" s="27"/>
      <c r="M17" s="28"/>
    </row>
    <row r="18" spans="2:13" x14ac:dyDescent="0.25">
      <c r="B18" s="10" t="s">
        <v>23</v>
      </c>
      <c r="C18" s="38">
        <v>65070.44</v>
      </c>
      <c r="D18" s="13"/>
      <c r="E18" s="13"/>
      <c r="F18" s="14"/>
      <c r="H18" s="24" t="s">
        <v>23</v>
      </c>
      <c r="I18" s="40">
        <v>65070.44</v>
      </c>
      <c r="J18" s="27"/>
      <c r="K18" s="27"/>
      <c r="L18" s="27"/>
      <c r="M18" s="28"/>
    </row>
    <row r="19" spans="2:13" x14ac:dyDescent="0.25">
      <c r="B19" s="10" t="s">
        <v>24</v>
      </c>
      <c r="C19" s="38">
        <v>64444.71</v>
      </c>
      <c r="D19" s="13"/>
      <c r="E19" s="13"/>
      <c r="F19" s="14"/>
      <c r="H19" s="24" t="s">
        <v>24</v>
      </c>
      <c r="I19" s="40">
        <v>64444.71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64444.71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64444.71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581218.44999999995</v>
      </c>
      <c r="D22" s="16"/>
      <c r="E22" s="16"/>
      <c r="F22" s="17"/>
      <c r="G22" s="9"/>
      <c r="H22" s="29" t="s">
        <v>27</v>
      </c>
      <c r="I22" s="30">
        <f>SUM(I10:I21)</f>
        <v>710107.86999999988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5344-F9D2-43DE-9F32-05CEB7F9E440}">
  <dimension ref="B1:N23"/>
  <sheetViews>
    <sheetView zoomScale="85" zoomScaleNormal="85" workbookViewId="0">
      <selection activeCell="I20" sqref="I20"/>
    </sheetView>
  </sheetViews>
  <sheetFormatPr defaultRowHeight="15" x14ac:dyDescent="0.25"/>
  <cols>
    <col min="1" max="1" width="1.85546875" customWidth="1"/>
    <col min="2" max="2" width="17.42578125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40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3</v>
      </c>
      <c r="E3" s="3">
        <v>1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3000</v>
      </c>
    </row>
    <row r="4" spans="2:14" x14ac:dyDescent="0.25">
      <c r="C4" t="s">
        <v>3</v>
      </c>
      <c r="D4" s="3">
        <v>7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7800</v>
      </c>
    </row>
    <row r="5" spans="2:14" x14ac:dyDescent="0.25">
      <c r="C5" t="s">
        <v>4</v>
      </c>
      <c r="D5" s="3">
        <v>32</v>
      </c>
      <c r="E5" s="3">
        <v>18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34000</v>
      </c>
    </row>
    <row r="6" spans="2:14" x14ac:dyDescent="0.25">
      <c r="C6" t="s">
        <v>5</v>
      </c>
      <c r="D6" s="3">
        <v>24</v>
      </c>
      <c r="E6" s="3">
        <v>8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17017.52</v>
      </c>
    </row>
    <row r="7" spans="2:14" ht="15.75" thickBot="1" x14ac:dyDescent="0.3">
      <c r="C7" t="s">
        <v>7</v>
      </c>
      <c r="D7" s="3">
        <v>22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1100</v>
      </c>
    </row>
    <row r="8" spans="2:14" ht="16.5" thickTop="1" thickBot="1" x14ac:dyDescent="0.3">
      <c r="N8" s="8">
        <f>SUMPRODUCT(D3:E7,J3:K7)</f>
        <v>62917.520000000004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>
        <v>57323.360000000001</v>
      </c>
      <c r="D14" s="13"/>
      <c r="E14" s="13"/>
      <c r="F14" s="14"/>
      <c r="H14" s="24" t="s">
        <v>19</v>
      </c>
      <c r="I14" s="40">
        <f t="shared" ref="I14:I21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>
        <v>50470.44</v>
      </c>
      <c r="D15" s="13"/>
      <c r="E15" s="13"/>
      <c r="F15" s="14"/>
      <c r="H15" s="24" t="s">
        <v>20</v>
      </c>
      <c r="I15" s="40">
        <v>50470.44</v>
      </c>
      <c r="J15" s="27"/>
      <c r="K15" s="27"/>
      <c r="L15" s="27"/>
      <c r="M15" s="28"/>
    </row>
    <row r="16" spans="2:14" x14ac:dyDescent="0.25">
      <c r="B16" s="10" t="s">
        <v>21</v>
      </c>
      <c r="C16" s="38">
        <v>50470.44</v>
      </c>
      <c r="D16" s="13"/>
      <c r="E16" s="13"/>
      <c r="F16" s="14"/>
      <c r="H16" s="24" t="s">
        <v>21</v>
      </c>
      <c r="I16" s="40">
        <f t="shared" si="3"/>
        <v>50470.44</v>
      </c>
      <c r="J16" s="27"/>
      <c r="K16" s="27"/>
      <c r="L16" s="27"/>
      <c r="M16" s="28"/>
    </row>
    <row r="17" spans="2:13" x14ac:dyDescent="0.25">
      <c r="B17" s="10" t="s">
        <v>22</v>
      </c>
      <c r="C17" s="38">
        <v>65570.44</v>
      </c>
      <c r="D17" s="13"/>
      <c r="E17" s="13"/>
      <c r="F17" s="14"/>
      <c r="H17" s="24" t="s">
        <v>22</v>
      </c>
      <c r="I17" s="40">
        <v>65570.44</v>
      </c>
      <c r="J17" s="27"/>
      <c r="K17" s="27"/>
      <c r="L17" s="27"/>
      <c r="M17" s="28"/>
    </row>
    <row r="18" spans="2:13" x14ac:dyDescent="0.25">
      <c r="B18" s="10" t="s">
        <v>23</v>
      </c>
      <c r="C18" s="38">
        <v>65070.44</v>
      </c>
      <c r="D18" s="13"/>
      <c r="E18" s="13"/>
      <c r="F18" s="14"/>
      <c r="H18" s="24" t="s">
        <v>23</v>
      </c>
      <c r="I18" s="40">
        <v>65070.44</v>
      </c>
      <c r="J18" s="27"/>
      <c r="K18" s="27"/>
      <c r="L18" s="27"/>
      <c r="M18" s="28"/>
    </row>
    <row r="19" spans="2:13" x14ac:dyDescent="0.25">
      <c r="B19" s="10" t="s">
        <v>24</v>
      </c>
      <c r="C19" s="38">
        <v>64444.71</v>
      </c>
      <c r="D19" s="13"/>
      <c r="E19" s="13"/>
      <c r="F19" s="14"/>
      <c r="H19" s="24" t="s">
        <v>24</v>
      </c>
      <c r="I19" s="40">
        <v>64444.71</v>
      </c>
      <c r="J19" s="27"/>
      <c r="K19" s="27"/>
      <c r="L19" s="27"/>
      <c r="M19" s="28"/>
    </row>
    <row r="20" spans="2:13" x14ac:dyDescent="0.25">
      <c r="B20" s="10" t="s">
        <v>25</v>
      </c>
      <c r="C20" s="38">
        <v>62917.520000000004</v>
      </c>
      <c r="D20" s="13"/>
      <c r="E20" s="13"/>
      <c r="F20" s="14"/>
      <c r="H20" s="24" t="s">
        <v>25</v>
      </c>
      <c r="I20" s="40">
        <v>62917.520000000004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62917.520000000004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644135.97</v>
      </c>
      <c r="D22" s="16"/>
      <c r="E22" s="16"/>
      <c r="F22" s="17"/>
      <c r="G22" s="9"/>
      <c r="H22" s="29" t="s">
        <v>27</v>
      </c>
      <c r="I22" s="30">
        <f>SUM(I10:I21)</f>
        <v>707053.49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855C-F79E-4BA8-8DBF-9060DB43D3B4}">
  <dimension ref="B1:N23"/>
  <sheetViews>
    <sheetView tabSelected="1" zoomScale="85" zoomScaleNormal="85" workbookViewId="0">
      <selection activeCell="O13" sqref="O13"/>
    </sheetView>
  </sheetViews>
  <sheetFormatPr defaultRowHeight="15" x14ac:dyDescent="0.25"/>
  <cols>
    <col min="1" max="1" width="1.85546875" customWidth="1"/>
    <col min="2" max="2" width="18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41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3</v>
      </c>
      <c r="E3" s="3">
        <v>1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3000</v>
      </c>
    </row>
    <row r="4" spans="2:14" x14ac:dyDescent="0.25">
      <c r="C4" t="s">
        <v>3</v>
      </c>
      <c r="D4" s="3">
        <v>5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6600</v>
      </c>
    </row>
    <row r="5" spans="2:14" x14ac:dyDescent="0.25">
      <c r="C5" t="s">
        <v>4</v>
      </c>
      <c r="D5" s="3">
        <v>30</v>
      </c>
      <c r="E5" s="3">
        <v>17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32000</v>
      </c>
    </row>
    <row r="6" spans="2:14" x14ac:dyDescent="0.25">
      <c r="C6" t="s">
        <v>5</v>
      </c>
      <c r="D6" s="3">
        <v>28</v>
      </c>
      <c r="E6" s="3">
        <v>8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18520.440000000002</v>
      </c>
    </row>
    <row r="7" spans="2:14" ht="15.75" thickBot="1" x14ac:dyDescent="0.3">
      <c r="C7" t="s">
        <v>7</v>
      </c>
      <c r="D7" s="3">
        <v>25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1250</v>
      </c>
    </row>
    <row r="8" spans="2:14" ht="16.5" thickTop="1" thickBot="1" x14ac:dyDescent="0.3">
      <c r="N8" s="8">
        <f>SUMPRODUCT(D3:E7,J3:K7)</f>
        <v>61370.44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>
        <v>57323.360000000001</v>
      </c>
      <c r="D14" s="13"/>
      <c r="E14" s="13"/>
      <c r="F14" s="14"/>
      <c r="H14" s="24" t="s">
        <v>19</v>
      </c>
      <c r="I14" s="40">
        <f t="shared" ref="I14:I16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>
        <v>50470.44</v>
      </c>
      <c r="D15" s="13"/>
      <c r="E15" s="13"/>
      <c r="F15" s="14"/>
      <c r="H15" s="24" t="s">
        <v>20</v>
      </c>
      <c r="I15" s="40">
        <v>50470.44</v>
      </c>
      <c r="J15" s="27"/>
      <c r="K15" s="27"/>
      <c r="L15" s="27"/>
      <c r="M15" s="28"/>
    </row>
    <row r="16" spans="2:14" x14ac:dyDescent="0.25">
      <c r="B16" s="10" t="s">
        <v>21</v>
      </c>
      <c r="C16" s="38">
        <v>50470.44</v>
      </c>
      <c r="D16" s="13"/>
      <c r="E16" s="13"/>
      <c r="F16" s="14"/>
      <c r="H16" s="24" t="s">
        <v>21</v>
      </c>
      <c r="I16" s="40">
        <f t="shared" si="3"/>
        <v>50470.44</v>
      </c>
      <c r="J16" s="27"/>
      <c r="K16" s="27"/>
      <c r="L16" s="27"/>
      <c r="M16" s="28"/>
    </row>
    <row r="17" spans="2:13" x14ac:dyDescent="0.25">
      <c r="B17" s="10" t="s">
        <v>22</v>
      </c>
      <c r="C17" s="38">
        <v>65570.44</v>
      </c>
      <c r="D17" s="13"/>
      <c r="E17" s="13"/>
      <c r="F17" s="14"/>
      <c r="H17" s="24" t="s">
        <v>22</v>
      </c>
      <c r="I17" s="40">
        <v>65570.44</v>
      </c>
      <c r="J17" s="27"/>
      <c r="K17" s="27"/>
      <c r="L17" s="27"/>
      <c r="M17" s="28"/>
    </row>
    <row r="18" spans="2:13" x14ac:dyDescent="0.25">
      <c r="B18" s="10" t="s">
        <v>23</v>
      </c>
      <c r="C18" s="38">
        <v>65070.44</v>
      </c>
      <c r="D18" s="13"/>
      <c r="E18" s="13"/>
      <c r="F18" s="14"/>
      <c r="H18" s="24" t="s">
        <v>23</v>
      </c>
      <c r="I18" s="40">
        <v>65070.44</v>
      </c>
      <c r="J18" s="27"/>
      <c r="K18" s="27"/>
      <c r="L18" s="27"/>
      <c r="M18" s="28"/>
    </row>
    <row r="19" spans="2:13" x14ac:dyDescent="0.25">
      <c r="B19" s="10" t="s">
        <v>24</v>
      </c>
      <c r="C19" s="38">
        <v>64444.71</v>
      </c>
      <c r="D19" s="13"/>
      <c r="E19" s="13"/>
      <c r="F19" s="14"/>
      <c r="H19" s="24" t="s">
        <v>24</v>
      </c>
      <c r="I19" s="40">
        <v>64444.71</v>
      </c>
      <c r="J19" s="27"/>
      <c r="K19" s="27"/>
      <c r="L19" s="27"/>
      <c r="M19" s="28"/>
    </row>
    <row r="20" spans="2:13" x14ac:dyDescent="0.25">
      <c r="B20" s="10" t="s">
        <v>25</v>
      </c>
      <c r="C20" s="38">
        <v>62917.520000000004</v>
      </c>
      <c r="D20" s="13"/>
      <c r="E20" s="13"/>
      <c r="F20" s="14"/>
      <c r="H20" s="24" t="s">
        <v>25</v>
      </c>
      <c r="I20" s="40">
        <v>62917.520000000004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>
        <v>61370.44</v>
      </c>
      <c r="D21" s="13"/>
      <c r="E21" s="13"/>
      <c r="F21" s="14"/>
      <c r="H21" s="24" t="s">
        <v>26</v>
      </c>
      <c r="I21" s="41">
        <v>61370.44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705506.40999999992</v>
      </c>
      <c r="D22" s="16"/>
      <c r="E22" s="16"/>
      <c r="F22" s="17"/>
      <c r="G22" s="9"/>
      <c r="H22" s="29" t="s">
        <v>27</v>
      </c>
      <c r="I22" s="30">
        <f>SUM(I10:I21)</f>
        <v>705506.40999999992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CCD2-03C7-4E9D-852D-2AEE77F73AEA}">
  <dimension ref="B1:N23"/>
  <sheetViews>
    <sheetView zoomScale="85" zoomScaleNormal="85" workbookViewId="0">
      <selection activeCell="B1" sqref="B1"/>
    </sheetView>
  </sheetViews>
  <sheetFormatPr defaultRowHeight="15" x14ac:dyDescent="0.25"/>
  <cols>
    <col min="1" max="1" width="1.85546875" customWidth="1"/>
    <col min="2" max="2" width="19.85546875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31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2</v>
      </c>
      <c r="E3" s="3">
        <v>1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2400</v>
      </c>
    </row>
    <row r="4" spans="2:14" x14ac:dyDescent="0.25">
      <c r="C4" t="s">
        <v>3</v>
      </c>
      <c r="D4" s="3">
        <v>9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9000</v>
      </c>
    </row>
    <row r="5" spans="2:14" x14ac:dyDescent="0.25">
      <c r="C5" t="s">
        <v>4</v>
      </c>
      <c r="D5" s="3">
        <v>28</v>
      </c>
      <c r="E5" s="3">
        <v>22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36000</v>
      </c>
    </row>
    <row r="6" spans="2:14" x14ac:dyDescent="0.25">
      <c r="C6" t="s">
        <v>5</v>
      </c>
      <c r="D6" s="3">
        <v>18</v>
      </c>
      <c r="E6" s="3">
        <v>2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8763.14</v>
      </c>
    </row>
    <row r="7" spans="2:14" ht="15.75" thickBot="1" x14ac:dyDescent="0.3">
      <c r="C7" t="s">
        <v>7</v>
      </c>
      <c r="D7" s="3">
        <v>29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1450</v>
      </c>
    </row>
    <row r="8" spans="2:14" ht="16.5" thickTop="1" thickBot="1" x14ac:dyDescent="0.3">
      <c r="N8" s="8">
        <f>SUMPRODUCT(D3:E7,J3:K7)</f>
        <v>57613.14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/>
      <c r="D12" s="13"/>
      <c r="E12" s="13"/>
      <c r="F12" s="14"/>
      <c r="H12" s="24" t="s">
        <v>17</v>
      </c>
      <c r="I12" s="40">
        <f t="shared" ref="I12:I21" si="3">I11</f>
        <v>57613.14</v>
      </c>
      <c r="J12" s="27"/>
      <c r="K12" s="27"/>
      <c r="L12" s="27"/>
      <c r="M12" s="28"/>
    </row>
    <row r="13" spans="2:14" x14ac:dyDescent="0.25">
      <c r="B13" s="10" t="s">
        <v>18</v>
      </c>
      <c r="C13" s="38"/>
      <c r="D13" s="13"/>
      <c r="E13" s="13"/>
      <c r="F13" s="14"/>
      <c r="H13" s="24" t="s">
        <v>18</v>
      </c>
      <c r="I13" s="40">
        <f t="shared" si="3"/>
        <v>57613.14</v>
      </c>
      <c r="J13" s="27"/>
      <c r="K13" s="27"/>
      <c r="L13" s="27"/>
      <c r="M13" s="28"/>
    </row>
    <row r="14" spans="2:14" x14ac:dyDescent="0.25">
      <c r="B14" s="10" t="s">
        <v>19</v>
      </c>
      <c r="C14" s="38"/>
      <c r="D14" s="13"/>
      <c r="E14" s="13"/>
      <c r="F14" s="14"/>
      <c r="H14" s="24" t="s">
        <v>19</v>
      </c>
      <c r="I14" s="40">
        <f t="shared" si="3"/>
        <v>57613.14</v>
      </c>
      <c r="J14" s="27"/>
      <c r="K14" s="27"/>
      <c r="L14" s="27"/>
      <c r="M14" s="28"/>
    </row>
    <row r="15" spans="2:14" x14ac:dyDescent="0.25">
      <c r="B15" s="10" t="s">
        <v>20</v>
      </c>
      <c r="C15" s="38"/>
      <c r="D15" s="13"/>
      <c r="E15" s="13"/>
      <c r="F15" s="14"/>
      <c r="H15" s="24" t="s">
        <v>20</v>
      </c>
      <c r="I15" s="40">
        <f t="shared" si="3"/>
        <v>57613.14</v>
      </c>
      <c r="J15" s="27"/>
      <c r="K15" s="27"/>
      <c r="L15" s="27"/>
      <c r="M15" s="28"/>
    </row>
    <row r="16" spans="2:14" x14ac:dyDescent="0.25">
      <c r="B16" s="10" t="s">
        <v>21</v>
      </c>
      <c r="C16" s="38"/>
      <c r="D16" s="13"/>
      <c r="E16" s="13"/>
      <c r="F16" s="14"/>
      <c r="H16" s="24" t="s">
        <v>21</v>
      </c>
      <c r="I16" s="40">
        <f t="shared" si="3"/>
        <v>57613.14</v>
      </c>
      <c r="J16" s="27"/>
      <c r="K16" s="27"/>
      <c r="L16" s="27"/>
      <c r="M16" s="28"/>
    </row>
    <row r="17" spans="2:13" x14ac:dyDescent="0.25">
      <c r="B17" s="10" t="s">
        <v>22</v>
      </c>
      <c r="C17" s="38"/>
      <c r="D17" s="13"/>
      <c r="E17" s="13"/>
      <c r="F17" s="14"/>
      <c r="H17" s="24" t="s">
        <v>22</v>
      </c>
      <c r="I17" s="40">
        <f t="shared" si="3"/>
        <v>57613.14</v>
      </c>
      <c r="J17" s="27"/>
      <c r="K17" s="27"/>
      <c r="L17" s="27"/>
      <c r="M17" s="28"/>
    </row>
    <row r="18" spans="2:13" x14ac:dyDescent="0.25">
      <c r="B18" s="10" t="s">
        <v>23</v>
      </c>
      <c r="C18" s="38"/>
      <c r="D18" s="13"/>
      <c r="E18" s="13"/>
      <c r="F18" s="14"/>
      <c r="H18" s="24" t="s">
        <v>23</v>
      </c>
      <c r="I18" s="40">
        <f t="shared" si="3"/>
        <v>57613.14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57613.14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57613.14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57613.14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113899.09</v>
      </c>
      <c r="D22" s="16"/>
      <c r="E22" s="16"/>
      <c r="F22" s="17"/>
      <c r="G22" s="9"/>
      <c r="H22" s="29" t="s">
        <v>27</v>
      </c>
      <c r="I22" s="30">
        <f>SUM(I10:I21)</f>
        <v>690030.49000000011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D535-45F1-4896-BFEF-F758BBFCDF0B}">
  <dimension ref="B1:N23"/>
  <sheetViews>
    <sheetView zoomScale="85" zoomScaleNormal="85" workbookViewId="0">
      <selection activeCell="I21" sqref="I21"/>
    </sheetView>
  </sheetViews>
  <sheetFormatPr defaultRowHeight="15" x14ac:dyDescent="0.25"/>
  <cols>
    <col min="1" max="1" width="1.85546875" customWidth="1"/>
    <col min="2" max="2" width="18.85546875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32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1</v>
      </c>
      <c r="E3" s="3">
        <v>1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1800</v>
      </c>
    </row>
    <row r="4" spans="2:14" x14ac:dyDescent="0.25">
      <c r="C4" t="s">
        <v>3</v>
      </c>
      <c r="D4" s="3">
        <v>3</v>
      </c>
      <c r="E4" s="3">
        <v>4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6600</v>
      </c>
    </row>
    <row r="5" spans="2:14" x14ac:dyDescent="0.25">
      <c r="C5" t="s">
        <v>4</v>
      </c>
      <c r="D5" s="3">
        <v>28</v>
      </c>
      <c r="E5" s="3">
        <v>20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34000</v>
      </c>
    </row>
    <row r="6" spans="2:14" x14ac:dyDescent="0.25">
      <c r="C6" t="s">
        <v>5</v>
      </c>
      <c r="D6" s="3">
        <v>29</v>
      </c>
      <c r="E6" s="3">
        <v>2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12896.17</v>
      </c>
    </row>
    <row r="7" spans="2:14" ht="15.75" thickBot="1" x14ac:dyDescent="0.3">
      <c r="C7" t="s">
        <v>7</v>
      </c>
      <c r="D7" s="3">
        <v>27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1350</v>
      </c>
    </row>
    <row r="8" spans="2:14" ht="16.5" thickTop="1" thickBot="1" x14ac:dyDescent="0.3">
      <c r="N8" s="8">
        <f>SUMPRODUCT(D3:E7,J3:K7)</f>
        <v>56646.17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/>
      <c r="D13" s="13"/>
      <c r="E13" s="13"/>
      <c r="F13" s="14"/>
      <c r="H13" s="24" t="s">
        <v>18</v>
      </c>
      <c r="I13" s="40">
        <f t="shared" ref="I13:I21" si="3">I12</f>
        <v>56646.17</v>
      </c>
      <c r="J13" s="27"/>
      <c r="K13" s="27"/>
      <c r="L13" s="27"/>
      <c r="M13" s="28"/>
    </row>
    <row r="14" spans="2:14" x14ac:dyDescent="0.25">
      <c r="B14" s="10" t="s">
        <v>19</v>
      </c>
      <c r="C14" s="38"/>
      <c r="D14" s="13"/>
      <c r="E14" s="13"/>
      <c r="F14" s="14"/>
      <c r="H14" s="24" t="s">
        <v>19</v>
      </c>
      <c r="I14" s="40">
        <f t="shared" si="3"/>
        <v>56646.17</v>
      </c>
      <c r="J14" s="27"/>
      <c r="K14" s="27"/>
      <c r="L14" s="27"/>
      <c r="M14" s="28"/>
    </row>
    <row r="15" spans="2:14" x14ac:dyDescent="0.25">
      <c r="B15" s="10" t="s">
        <v>20</v>
      </c>
      <c r="C15" s="38"/>
      <c r="D15" s="13"/>
      <c r="E15" s="13"/>
      <c r="F15" s="14"/>
      <c r="H15" s="24" t="s">
        <v>20</v>
      </c>
      <c r="I15" s="40">
        <f t="shared" si="3"/>
        <v>56646.17</v>
      </c>
      <c r="J15" s="27"/>
      <c r="K15" s="27"/>
      <c r="L15" s="27"/>
      <c r="M15" s="28"/>
    </row>
    <row r="16" spans="2:14" x14ac:dyDescent="0.25">
      <c r="B16" s="10" t="s">
        <v>21</v>
      </c>
      <c r="C16" s="38"/>
      <c r="D16" s="13"/>
      <c r="E16" s="13"/>
      <c r="F16" s="14"/>
      <c r="H16" s="24" t="s">
        <v>21</v>
      </c>
      <c r="I16" s="40">
        <f t="shared" si="3"/>
        <v>56646.17</v>
      </c>
      <c r="J16" s="27"/>
      <c r="K16" s="27"/>
      <c r="L16" s="27"/>
      <c r="M16" s="28"/>
    </row>
    <row r="17" spans="2:13" x14ac:dyDescent="0.25">
      <c r="B17" s="10" t="s">
        <v>22</v>
      </c>
      <c r="C17" s="38"/>
      <c r="D17" s="13"/>
      <c r="E17" s="13"/>
      <c r="F17" s="14"/>
      <c r="H17" s="24" t="s">
        <v>22</v>
      </c>
      <c r="I17" s="40">
        <f t="shared" si="3"/>
        <v>56646.17</v>
      </c>
      <c r="J17" s="27"/>
      <c r="K17" s="27"/>
      <c r="L17" s="27"/>
      <c r="M17" s="28"/>
    </row>
    <row r="18" spans="2:13" x14ac:dyDescent="0.25">
      <c r="B18" s="10" t="s">
        <v>23</v>
      </c>
      <c r="C18" s="38"/>
      <c r="D18" s="13"/>
      <c r="E18" s="13"/>
      <c r="F18" s="14"/>
      <c r="H18" s="24" t="s">
        <v>23</v>
      </c>
      <c r="I18" s="40">
        <f t="shared" si="3"/>
        <v>56646.17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56646.17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56646.17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56646.17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170545.26</v>
      </c>
      <c r="D22" s="16"/>
      <c r="E22" s="16"/>
      <c r="F22" s="17"/>
      <c r="G22" s="9"/>
      <c r="H22" s="29" t="s">
        <v>27</v>
      </c>
      <c r="I22" s="30">
        <f>SUM(I10:I21)</f>
        <v>680360.79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97A55-AA86-4712-ADCE-73699BE1CF7F}">
  <dimension ref="B1:N23"/>
  <sheetViews>
    <sheetView zoomScale="85" zoomScaleNormal="85" workbookViewId="0">
      <selection activeCell="I21" sqref="I21"/>
    </sheetView>
  </sheetViews>
  <sheetFormatPr defaultRowHeight="15" x14ac:dyDescent="0.25"/>
  <cols>
    <col min="1" max="1" width="1.85546875" customWidth="1"/>
    <col min="2" max="2" width="17.85546875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33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1</v>
      </c>
      <c r="E3" s="3">
        <v>1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1800</v>
      </c>
    </row>
    <row r="4" spans="2:14" x14ac:dyDescent="0.25">
      <c r="C4" t="s">
        <v>3</v>
      </c>
      <c r="D4" s="3">
        <v>3</v>
      </c>
      <c r="E4" s="3">
        <v>4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6600</v>
      </c>
    </row>
    <row r="5" spans="2:14" x14ac:dyDescent="0.25">
      <c r="C5" t="s">
        <v>4</v>
      </c>
      <c r="D5" s="3">
        <v>27</v>
      </c>
      <c r="E5" s="3">
        <v>20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33500</v>
      </c>
    </row>
    <row r="6" spans="2:14" x14ac:dyDescent="0.25">
      <c r="C6" t="s">
        <v>5</v>
      </c>
      <c r="D6" s="3">
        <v>32</v>
      </c>
      <c r="E6" s="3">
        <v>2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14023.36</v>
      </c>
    </row>
    <row r="7" spans="2:14" ht="15.75" thickBot="1" x14ac:dyDescent="0.3">
      <c r="C7" t="s">
        <v>7</v>
      </c>
      <c r="D7" s="3">
        <v>28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1400</v>
      </c>
    </row>
    <row r="8" spans="2:14" ht="16.5" thickTop="1" thickBot="1" x14ac:dyDescent="0.3">
      <c r="N8" s="8">
        <f>SUMPRODUCT(D3:E7,J3:K7)</f>
        <v>57323.360000000001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/>
      <c r="D14" s="13"/>
      <c r="E14" s="13"/>
      <c r="F14" s="14"/>
      <c r="H14" s="24" t="s">
        <v>19</v>
      </c>
      <c r="I14" s="40">
        <f t="shared" ref="I14:I21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/>
      <c r="D15" s="13"/>
      <c r="E15" s="13"/>
      <c r="F15" s="14"/>
      <c r="H15" s="24" t="s">
        <v>20</v>
      </c>
      <c r="I15" s="40">
        <f t="shared" si="3"/>
        <v>57323.360000000001</v>
      </c>
      <c r="J15" s="27"/>
      <c r="K15" s="27"/>
      <c r="L15" s="27"/>
      <c r="M15" s="28"/>
    </row>
    <row r="16" spans="2:14" x14ac:dyDescent="0.25">
      <c r="B16" s="10" t="s">
        <v>21</v>
      </c>
      <c r="C16" s="38"/>
      <c r="D16" s="13"/>
      <c r="E16" s="13"/>
      <c r="F16" s="14"/>
      <c r="H16" s="24" t="s">
        <v>21</v>
      </c>
      <c r="I16" s="40">
        <f t="shared" si="3"/>
        <v>57323.360000000001</v>
      </c>
      <c r="J16" s="27"/>
      <c r="K16" s="27"/>
      <c r="L16" s="27"/>
      <c r="M16" s="28"/>
    </row>
    <row r="17" spans="2:13" x14ac:dyDescent="0.25">
      <c r="B17" s="10" t="s">
        <v>22</v>
      </c>
      <c r="C17" s="38"/>
      <c r="D17" s="13"/>
      <c r="E17" s="13"/>
      <c r="F17" s="14"/>
      <c r="H17" s="24" t="s">
        <v>22</v>
      </c>
      <c r="I17" s="40">
        <f t="shared" si="3"/>
        <v>57323.360000000001</v>
      </c>
      <c r="J17" s="27"/>
      <c r="K17" s="27"/>
      <c r="L17" s="27"/>
      <c r="M17" s="28"/>
    </row>
    <row r="18" spans="2:13" x14ac:dyDescent="0.25">
      <c r="B18" s="10" t="s">
        <v>23</v>
      </c>
      <c r="C18" s="38"/>
      <c r="D18" s="13"/>
      <c r="E18" s="13"/>
      <c r="F18" s="14"/>
      <c r="H18" s="24" t="s">
        <v>23</v>
      </c>
      <c r="I18" s="40">
        <f t="shared" si="3"/>
        <v>57323.360000000001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57323.360000000001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57323.360000000001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57323.360000000001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227868.62</v>
      </c>
      <c r="D22" s="16"/>
      <c r="E22" s="16"/>
      <c r="F22" s="17"/>
      <c r="G22" s="9"/>
      <c r="H22" s="29" t="s">
        <v>27</v>
      </c>
      <c r="I22" s="30">
        <f>SUM(I10:I21)</f>
        <v>686455.49999999988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D61F-CF45-465C-8EA9-9A861525FBAD}">
  <dimension ref="B1:N23"/>
  <sheetViews>
    <sheetView zoomScale="85" zoomScaleNormal="85" workbookViewId="0">
      <selection activeCell="I21" sqref="I21"/>
    </sheetView>
  </sheetViews>
  <sheetFormatPr defaultRowHeight="15" x14ac:dyDescent="0.25"/>
  <cols>
    <col min="1" max="1" width="1.85546875" customWidth="1"/>
    <col min="2" max="2" width="19.140625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34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1</v>
      </c>
      <c r="E3" s="3">
        <v>1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1800</v>
      </c>
    </row>
    <row r="4" spans="2:14" x14ac:dyDescent="0.25">
      <c r="C4" t="s">
        <v>3</v>
      </c>
      <c r="D4" s="3">
        <v>3</v>
      </c>
      <c r="E4" s="3">
        <v>4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6600</v>
      </c>
    </row>
    <row r="5" spans="2:14" x14ac:dyDescent="0.25">
      <c r="C5" t="s">
        <v>4</v>
      </c>
      <c r="D5" s="3">
        <v>27</v>
      </c>
      <c r="E5" s="3">
        <v>20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33500</v>
      </c>
    </row>
    <row r="6" spans="2:14" x14ac:dyDescent="0.25">
      <c r="C6" t="s">
        <v>5</v>
      </c>
      <c r="D6" s="3">
        <v>32</v>
      </c>
      <c r="E6" s="3">
        <v>2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14023.36</v>
      </c>
    </row>
    <row r="7" spans="2:14" ht="15.75" thickBot="1" x14ac:dyDescent="0.3">
      <c r="C7" t="s">
        <v>7</v>
      </c>
      <c r="D7" s="3">
        <v>28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1400</v>
      </c>
    </row>
    <row r="8" spans="2:14" ht="16.5" thickTop="1" thickBot="1" x14ac:dyDescent="0.3">
      <c r="N8" s="8">
        <f>SUMPRODUCT(D3:E7,J3:K7)</f>
        <v>57323.360000000001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>
        <v>57323.360000000001</v>
      </c>
      <c r="D14" s="13"/>
      <c r="E14" s="13"/>
      <c r="F14" s="14"/>
      <c r="H14" s="24" t="s">
        <v>19</v>
      </c>
      <c r="I14" s="40">
        <f t="shared" ref="I14:I21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/>
      <c r="D15" s="13"/>
      <c r="E15" s="13"/>
      <c r="F15" s="14"/>
      <c r="H15" s="24" t="s">
        <v>20</v>
      </c>
      <c r="I15" s="40">
        <f t="shared" si="3"/>
        <v>57323.360000000001</v>
      </c>
      <c r="J15" s="27"/>
      <c r="K15" s="27"/>
      <c r="L15" s="27"/>
      <c r="M15" s="28"/>
    </row>
    <row r="16" spans="2:14" x14ac:dyDescent="0.25">
      <c r="B16" s="10" t="s">
        <v>21</v>
      </c>
      <c r="C16" s="38"/>
      <c r="D16" s="13"/>
      <c r="E16" s="13"/>
      <c r="F16" s="14"/>
      <c r="H16" s="24" t="s">
        <v>21</v>
      </c>
      <c r="I16" s="40">
        <f t="shared" si="3"/>
        <v>57323.360000000001</v>
      </c>
      <c r="J16" s="27"/>
      <c r="K16" s="27"/>
      <c r="L16" s="27"/>
      <c r="M16" s="28"/>
    </row>
    <row r="17" spans="2:13" x14ac:dyDescent="0.25">
      <c r="B17" s="10" t="s">
        <v>22</v>
      </c>
      <c r="C17" s="38"/>
      <c r="D17" s="13"/>
      <c r="E17" s="13"/>
      <c r="F17" s="14"/>
      <c r="H17" s="24" t="s">
        <v>22</v>
      </c>
      <c r="I17" s="40">
        <f t="shared" si="3"/>
        <v>57323.360000000001</v>
      </c>
      <c r="J17" s="27"/>
      <c r="K17" s="27"/>
      <c r="L17" s="27"/>
      <c r="M17" s="28"/>
    </row>
    <row r="18" spans="2:13" x14ac:dyDescent="0.25">
      <c r="B18" s="10" t="s">
        <v>23</v>
      </c>
      <c r="C18" s="38"/>
      <c r="D18" s="13"/>
      <c r="E18" s="13"/>
      <c r="F18" s="14"/>
      <c r="H18" s="24" t="s">
        <v>23</v>
      </c>
      <c r="I18" s="40">
        <f t="shared" si="3"/>
        <v>57323.360000000001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57323.360000000001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57323.360000000001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57323.360000000001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285191.98</v>
      </c>
      <c r="D22" s="16"/>
      <c r="E22" s="16"/>
      <c r="F22" s="17"/>
      <c r="G22" s="9"/>
      <c r="H22" s="29" t="s">
        <v>27</v>
      </c>
      <c r="I22" s="30">
        <f>SUM(I10:I21)</f>
        <v>686455.49999999988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D738-0098-4A31-BF76-697D7ACF70E8}">
  <dimension ref="B1:N23"/>
  <sheetViews>
    <sheetView zoomScale="85" zoomScaleNormal="85" workbookViewId="0">
      <selection activeCell="I21" sqref="I21"/>
    </sheetView>
  </sheetViews>
  <sheetFormatPr defaultRowHeight="15" x14ac:dyDescent="0.25"/>
  <cols>
    <col min="1" max="1" width="1.85546875" customWidth="1"/>
    <col min="2" max="2" width="12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35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1</v>
      </c>
      <c r="E3" s="3">
        <v>1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1800</v>
      </c>
    </row>
    <row r="4" spans="2:14" x14ac:dyDescent="0.25">
      <c r="C4" t="s">
        <v>3</v>
      </c>
      <c r="D4" s="3">
        <v>3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5400</v>
      </c>
    </row>
    <row r="5" spans="2:14" x14ac:dyDescent="0.25">
      <c r="C5" t="s">
        <v>4</v>
      </c>
      <c r="D5" s="3">
        <v>27</v>
      </c>
      <c r="E5" s="3">
        <v>16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29500</v>
      </c>
    </row>
    <row r="6" spans="2:14" x14ac:dyDescent="0.25">
      <c r="C6" t="s">
        <v>5</v>
      </c>
      <c r="D6" s="3">
        <v>28</v>
      </c>
      <c r="E6" s="3">
        <v>2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12520.44</v>
      </c>
    </row>
    <row r="7" spans="2:14" ht="15.75" thickBot="1" x14ac:dyDescent="0.3">
      <c r="C7" t="s">
        <v>7</v>
      </c>
      <c r="D7" s="3">
        <v>25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1250</v>
      </c>
    </row>
    <row r="8" spans="2:14" ht="16.5" thickTop="1" thickBot="1" x14ac:dyDescent="0.3">
      <c r="N8" s="8">
        <f>SUMPRODUCT(D3:E7,J3:K7)</f>
        <v>50470.44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>
        <v>57323.360000000001</v>
      </c>
      <c r="D14" s="13"/>
      <c r="E14" s="13"/>
      <c r="F14" s="14"/>
      <c r="H14" s="24" t="s">
        <v>19</v>
      </c>
      <c r="I14" s="40">
        <f t="shared" ref="I14:I21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>
        <v>50470.44</v>
      </c>
      <c r="D15" s="13"/>
      <c r="E15" s="13"/>
      <c r="F15" s="14"/>
      <c r="H15" s="24" t="s">
        <v>20</v>
      </c>
      <c r="I15" s="40">
        <v>50470.44</v>
      </c>
      <c r="J15" s="27"/>
      <c r="K15" s="27"/>
      <c r="L15" s="27"/>
      <c r="M15" s="28"/>
    </row>
    <row r="16" spans="2:14" x14ac:dyDescent="0.25">
      <c r="B16" s="10" t="s">
        <v>21</v>
      </c>
      <c r="C16" s="38"/>
      <c r="D16" s="13"/>
      <c r="E16" s="13"/>
      <c r="F16" s="14"/>
      <c r="H16" s="24" t="s">
        <v>21</v>
      </c>
      <c r="I16" s="40">
        <f t="shared" si="3"/>
        <v>50470.44</v>
      </c>
      <c r="J16" s="27"/>
      <c r="K16" s="27"/>
      <c r="L16" s="27"/>
      <c r="M16" s="28"/>
    </row>
    <row r="17" spans="2:13" x14ac:dyDescent="0.25">
      <c r="B17" s="10" t="s">
        <v>22</v>
      </c>
      <c r="C17" s="38"/>
      <c r="D17" s="13"/>
      <c r="E17" s="13"/>
      <c r="F17" s="14"/>
      <c r="H17" s="24" t="s">
        <v>22</v>
      </c>
      <c r="I17" s="40">
        <f t="shared" si="3"/>
        <v>50470.44</v>
      </c>
      <c r="J17" s="27"/>
      <c r="K17" s="27"/>
      <c r="L17" s="27"/>
      <c r="M17" s="28"/>
    </row>
    <row r="18" spans="2:13" x14ac:dyDescent="0.25">
      <c r="B18" s="10" t="s">
        <v>23</v>
      </c>
      <c r="C18" s="38"/>
      <c r="D18" s="13"/>
      <c r="E18" s="13"/>
      <c r="F18" s="14"/>
      <c r="H18" s="24" t="s">
        <v>23</v>
      </c>
      <c r="I18" s="40">
        <f t="shared" si="3"/>
        <v>50470.44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50470.44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50470.44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50470.44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335662.42</v>
      </c>
      <c r="D22" s="16"/>
      <c r="E22" s="16"/>
      <c r="F22" s="17"/>
      <c r="G22" s="9"/>
      <c r="H22" s="29" t="s">
        <v>27</v>
      </c>
      <c r="I22" s="30">
        <f>SUM(I10:I21)</f>
        <v>638485.05999999982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4FAB-A612-46D4-8702-FDE8E676C3F0}">
  <dimension ref="B1:N23"/>
  <sheetViews>
    <sheetView zoomScale="85" zoomScaleNormal="85" workbookViewId="0">
      <selection activeCell="I21" sqref="I21"/>
    </sheetView>
  </sheetViews>
  <sheetFormatPr defaultRowHeight="15" x14ac:dyDescent="0.25"/>
  <cols>
    <col min="1" max="1" width="1.85546875" customWidth="1"/>
    <col min="2" max="2" width="12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36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1</v>
      </c>
      <c r="E3" s="3">
        <v>1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1800</v>
      </c>
    </row>
    <row r="4" spans="2:14" x14ac:dyDescent="0.25">
      <c r="C4" t="s">
        <v>3</v>
      </c>
      <c r="D4" s="3">
        <v>3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5400</v>
      </c>
    </row>
    <row r="5" spans="2:14" x14ac:dyDescent="0.25">
      <c r="C5" t="s">
        <v>4</v>
      </c>
      <c r="D5" s="3">
        <v>27</v>
      </c>
      <c r="E5" s="3">
        <v>16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29500</v>
      </c>
    </row>
    <row r="6" spans="2:14" x14ac:dyDescent="0.25">
      <c r="C6" t="s">
        <v>5</v>
      </c>
      <c r="D6" s="3">
        <v>28</v>
      </c>
      <c r="E6" s="3">
        <v>2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12520.44</v>
      </c>
    </row>
    <row r="7" spans="2:14" ht="15.75" thickBot="1" x14ac:dyDescent="0.3">
      <c r="C7" t="s">
        <v>7</v>
      </c>
      <c r="D7" s="3">
        <v>25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1250</v>
      </c>
    </row>
    <row r="8" spans="2:14" ht="16.5" thickTop="1" thickBot="1" x14ac:dyDescent="0.3">
      <c r="N8" s="8">
        <f>SUMPRODUCT(D3:E7,J3:K7)</f>
        <v>50470.44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>
        <v>57323.360000000001</v>
      </c>
      <c r="D14" s="13"/>
      <c r="E14" s="13"/>
      <c r="F14" s="14"/>
      <c r="H14" s="24" t="s">
        <v>19</v>
      </c>
      <c r="I14" s="40">
        <f t="shared" ref="I14:I21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>
        <v>50470.44</v>
      </c>
      <c r="D15" s="13"/>
      <c r="E15" s="13"/>
      <c r="F15" s="14"/>
      <c r="H15" s="24" t="s">
        <v>20</v>
      </c>
      <c r="I15" s="40">
        <v>50470.44</v>
      </c>
      <c r="J15" s="27"/>
      <c r="K15" s="27"/>
      <c r="L15" s="27"/>
      <c r="M15" s="28"/>
    </row>
    <row r="16" spans="2:14" x14ac:dyDescent="0.25">
      <c r="B16" s="10" t="s">
        <v>21</v>
      </c>
      <c r="C16" s="38">
        <v>50470.44</v>
      </c>
      <c r="D16" s="13"/>
      <c r="E16" s="13"/>
      <c r="F16" s="14"/>
      <c r="H16" s="24" t="s">
        <v>21</v>
      </c>
      <c r="I16" s="40">
        <f t="shared" si="3"/>
        <v>50470.44</v>
      </c>
      <c r="J16" s="27"/>
      <c r="K16" s="27"/>
      <c r="L16" s="27"/>
      <c r="M16" s="28"/>
    </row>
    <row r="17" spans="2:13" x14ac:dyDescent="0.25">
      <c r="B17" s="10" t="s">
        <v>22</v>
      </c>
      <c r="C17" s="38"/>
      <c r="D17" s="13"/>
      <c r="E17" s="13"/>
      <c r="F17" s="14"/>
      <c r="H17" s="24" t="s">
        <v>22</v>
      </c>
      <c r="I17" s="40">
        <f t="shared" si="3"/>
        <v>50470.44</v>
      </c>
      <c r="J17" s="27"/>
      <c r="K17" s="27"/>
      <c r="L17" s="27"/>
      <c r="M17" s="28"/>
    </row>
    <row r="18" spans="2:13" x14ac:dyDescent="0.25">
      <c r="B18" s="10" t="s">
        <v>23</v>
      </c>
      <c r="C18" s="38"/>
      <c r="D18" s="13"/>
      <c r="E18" s="13"/>
      <c r="F18" s="14"/>
      <c r="H18" s="24" t="s">
        <v>23</v>
      </c>
      <c r="I18" s="40">
        <f t="shared" si="3"/>
        <v>50470.44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50470.44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50470.44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50470.44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386132.86</v>
      </c>
      <c r="D22" s="16"/>
      <c r="E22" s="16"/>
      <c r="F22" s="17"/>
      <c r="G22" s="9"/>
      <c r="H22" s="29" t="s">
        <v>27</v>
      </c>
      <c r="I22" s="30">
        <f>SUM(I10:I21)</f>
        <v>638485.05999999982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3819F-14A9-478F-87A8-5E0564048346}">
  <dimension ref="B1:N23"/>
  <sheetViews>
    <sheetView zoomScale="85" zoomScaleNormal="85" workbookViewId="0">
      <selection activeCell="I21" sqref="I21"/>
    </sheetView>
  </sheetViews>
  <sheetFormatPr defaultRowHeight="15" x14ac:dyDescent="0.25"/>
  <cols>
    <col min="1" max="1" width="1.85546875" customWidth="1"/>
    <col min="2" max="2" width="12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37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3</v>
      </c>
      <c r="E3" s="3">
        <v>3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5400</v>
      </c>
    </row>
    <row r="4" spans="2:14" x14ac:dyDescent="0.25">
      <c r="C4" t="s">
        <v>3</v>
      </c>
      <c r="D4" s="3">
        <v>6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7200</v>
      </c>
    </row>
    <row r="5" spans="2:14" x14ac:dyDescent="0.25">
      <c r="C5" t="s">
        <v>4</v>
      </c>
      <c r="D5" s="3">
        <v>29</v>
      </c>
      <c r="E5" s="3">
        <v>20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34500</v>
      </c>
    </row>
    <row r="6" spans="2:14" x14ac:dyDescent="0.25">
      <c r="C6" t="s">
        <v>5</v>
      </c>
      <c r="D6" s="3">
        <v>28</v>
      </c>
      <c r="E6" s="3">
        <v>7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17520.440000000002</v>
      </c>
    </row>
    <row r="7" spans="2:14" ht="15.75" thickBot="1" x14ac:dyDescent="0.3">
      <c r="C7" t="s">
        <v>7</v>
      </c>
      <c r="D7" s="3">
        <v>19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950</v>
      </c>
    </row>
    <row r="8" spans="2:14" ht="16.5" thickTop="1" thickBot="1" x14ac:dyDescent="0.3">
      <c r="N8" s="8">
        <f>SUMPRODUCT(D3:E7,J3:K7)</f>
        <v>65570.44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>
        <v>57323.360000000001</v>
      </c>
      <c r="D14" s="13"/>
      <c r="E14" s="13"/>
      <c r="F14" s="14"/>
      <c r="H14" s="24" t="s">
        <v>19</v>
      </c>
      <c r="I14" s="40">
        <f t="shared" ref="I14:I21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>
        <v>50470.44</v>
      </c>
      <c r="D15" s="13"/>
      <c r="E15" s="13"/>
      <c r="F15" s="14"/>
      <c r="H15" s="24" t="s">
        <v>20</v>
      </c>
      <c r="I15" s="40">
        <v>50470.44</v>
      </c>
      <c r="J15" s="27"/>
      <c r="K15" s="27"/>
      <c r="L15" s="27"/>
      <c r="M15" s="28"/>
    </row>
    <row r="16" spans="2:14" x14ac:dyDescent="0.25">
      <c r="B16" s="10" t="s">
        <v>21</v>
      </c>
      <c r="C16" s="38">
        <v>50470.44</v>
      </c>
      <c r="D16" s="13"/>
      <c r="E16" s="13"/>
      <c r="F16" s="14"/>
      <c r="H16" s="24" t="s">
        <v>21</v>
      </c>
      <c r="I16" s="40">
        <f t="shared" si="3"/>
        <v>50470.44</v>
      </c>
      <c r="J16" s="27"/>
      <c r="K16" s="27"/>
      <c r="L16" s="27"/>
      <c r="M16" s="28"/>
    </row>
    <row r="17" spans="2:13" x14ac:dyDescent="0.25">
      <c r="B17" s="10" t="s">
        <v>22</v>
      </c>
      <c r="C17" s="38">
        <v>65570.44</v>
      </c>
      <c r="D17" s="13"/>
      <c r="E17" s="13"/>
      <c r="F17" s="14"/>
      <c r="H17" s="24" t="s">
        <v>22</v>
      </c>
      <c r="I17" s="40">
        <v>65570.44</v>
      </c>
      <c r="J17" s="27"/>
      <c r="K17" s="27"/>
      <c r="L17" s="27"/>
      <c r="M17" s="28"/>
    </row>
    <row r="18" spans="2:13" x14ac:dyDescent="0.25">
      <c r="B18" s="10" t="s">
        <v>23</v>
      </c>
      <c r="C18" s="38"/>
      <c r="D18" s="13"/>
      <c r="E18" s="13"/>
      <c r="F18" s="14"/>
      <c r="H18" s="24" t="s">
        <v>23</v>
      </c>
      <c r="I18" s="40">
        <f t="shared" si="3"/>
        <v>65570.44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65570.44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65570.44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65570.44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451703.3</v>
      </c>
      <c r="D22" s="16"/>
      <c r="E22" s="16"/>
      <c r="F22" s="17"/>
      <c r="G22" s="9"/>
      <c r="H22" s="29" t="s">
        <v>27</v>
      </c>
      <c r="I22" s="30">
        <f>SUM(I10:I21)</f>
        <v>713985.05999999982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52BB-C46A-47EB-A500-BB6F3D1EDB4B}">
  <dimension ref="B1:N23"/>
  <sheetViews>
    <sheetView zoomScale="85" zoomScaleNormal="85" workbookViewId="0">
      <selection activeCell="I21" sqref="I21"/>
    </sheetView>
  </sheetViews>
  <sheetFormatPr defaultRowHeight="15" x14ac:dyDescent="0.25"/>
  <cols>
    <col min="1" max="1" width="1.85546875" customWidth="1"/>
    <col min="2" max="2" width="12" customWidth="1"/>
    <col min="3" max="3" width="12.85546875" bestFit="1" customWidth="1"/>
    <col min="6" max="6" width="13.140625" bestFit="1" customWidth="1"/>
    <col min="7" max="7" width="11.5703125" customWidth="1"/>
    <col min="8" max="8" width="13" customWidth="1"/>
    <col min="9" max="9" width="12.85546875" bestFit="1" customWidth="1"/>
    <col min="11" max="11" width="9.28515625" bestFit="1" customWidth="1"/>
    <col min="12" max="12" width="9.42578125" bestFit="1" customWidth="1"/>
    <col min="13" max="13" width="10" bestFit="1" customWidth="1"/>
    <col min="14" max="14" width="24.5703125" customWidth="1"/>
  </cols>
  <sheetData>
    <row r="1" spans="2:14" ht="30.95" customHeight="1" x14ac:dyDescent="0.25">
      <c r="B1" t="s">
        <v>29</v>
      </c>
      <c r="C1" s="43" t="s">
        <v>1</v>
      </c>
      <c r="D1" s="44" t="s">
        <v>0</v>
      </c>
      <c r="E1" s="44"/>
      <c r="F1" s="44" t="s">
        <v>9</v>
      </c>
      <c r="G1" s="44"/>
      <c r="H1" s="44" t="s">
        <v>10</v>
      </c>
      <c r="I1" s="44"/>
      <c r="J1" s="44" t="s">
        <v>11</v>
      </c>
      <c r="K1" s="44"/>
      <c r="L1" s="44"/>
      <c r="M1" s="44"/>
      <c r="N1" s="42" t="s">
        <v>38</v>
      </c>
    </row>
    <row r="2" spans="2:14" x14ac:dyDescent="0.25">
      <c r="C2" s="43"/>
      <c r="D2" s="1" t="s">
        <v>6</v>
      </c>
      <c r="E2" s="1" t="s">
        <v>8</v>
      </c>
      <c r="F2" s="1" t="s">
        <v>6</v>
      </c>
      <c r="G2" s="1" t="s">
        <v>8</v>
      </c>
      <c r="H2" s="1" t="s">
        <v>6</v>
      </c>
      <c r="I2" s="1" t="s">
        <v>8</v>
      </c>
      <c r="J2" s="1" t="s">
        <v>6</v>
      </c>
      <c r="K2" s="1" t="s">
        <v>8</v>
      </c>
      <c r="L2" s="1" t="s">
        <v>12</v>
      </c>
      <c r="M2" s="1" t="s">
        <v>13</v>
      </c>
      <c r="N2" s="42"/>
    </row>
    <row r="3" spans="2:14" x14ac:dyDescent="0.25">
      <c r="C3" t="s">
        <v>2</v>
      </c>
      <c r="D3" s="3">
        <v>3</v>
      </c>
      <c r="E3" s="3">
        <v>3</v>
      </c>
      <c r="F3" s="4">
        <v>852</v>
      </c>
      <c r="G3" s="4">
        <f>F3*2.7</f>
        <v>2300.4</v>
      </c>
      <c r="H3" s="4">
        <f>F3-J3</f>
        <v>252</v>
      </c>
      <c r="I3" s="4">
        <f>G3-K3</f>
        <v>1100.4000000000001</v>
      </c>
      <c r="J3" s="4">
        <v>600</v>
      </c>
      <c r="K3" s="4">
        <v>1200</v>
      </c>
      <c r="L3" s="6"/>
      <c r="M3" s="6"/>
      <c r="N3" s="2">
        <f>(D3*J3)+(E3*K3)</f>
        <v>5400</v>
      </c>
    </row>
    <row r="4" spans="2:14" x14ac:dyDescent="0.25">
      <c r="C4" t="s">
        <v>3</v>
      </c>
      <c r="D4" s="3">
        <v>6</v>
      </c>
      <c r="E4" s="3">
        <v>3</v>
      </c>
      <c r="F4" s="4">
        <f>F3*0.9</f>
        <v>766.80000000000007</v>
      </c>
      <c r="G4" s="4">
        <f>F4*2.7</f>
        <v>2070.36</v>
      </c>
      <c r="H4" s="4">
        <f t="shared" ref="H4:I6" si="0">F4-J4</f>
        <v>166.80000000000007</v>
      </c>
      <c r="I4" s="4">
        <f t="shared" si="0"/>
        <v>870.36000000000013</v>
      </c>
      <c r="J4" s="4">
        <v>600</v>
      </c>
      <c r="K4" s="4">
        <v>1200</v>
      </c>
      <c r="L4" s="6"/>
      <c r="M4" s="6"/>
      <c r="N4" s="2">
        <f t="shared" ref="N4:N7" si="1">(D4*J4)+(E4*K4)</f>
        <v>7200</v>
      </c>
    </row>
    <row r="5" spans="2:14" x14ac:dyDescent="0.25">
      <c r="C5" t="s">
        <v>4</v>
      </c>
      <c r="D5" s="3">
        <v>30</v>
      </c>
      <c r="E5" s="3">
        <v>19</v>
      </c>
      <c r="F5" s="4">
        <f>F4*0.7</f>
        <v>536.76</v>
      </c>
      <c r="G5" s="4">
        <f t="shared" ref="G5:G6" si="2">F5*2.7</f>
        <v>1449.2520000000002</v>
      </c>
      <c r="H5" s="4">
        <f t="shared" si="0"/>
        <v>36.759999999999991</v>
      </c>
      <c r="I5" s="4">
        <f t="shared" si="0"/>
        <v>449.25200000000018</v>
      </c>
      <c r="J5" s="4">
        <v>500</v>
      </c>
      <c r="K5" s="4">
        <v>1000</v>
      </c>
      <c r="L5" s="4">
        <v>200</v>
      </c>
      <c r="M5" s="4">
        <v>250</v>
      </c>
      <c r="N5" s="2">
        <f t="shared" si="1"/>
        <v>34000</v>
      </c>
    </row>
    <row r="6" spans="2:14" x14ac:dyDescent="0.25">
      <c r="C6" t="s">
        <v>5</v>
      </c>
      <c r="D6" s="3">
        <v>28</v>
      </c>
      <c r="E6" s="3">
        <v>7</v>
      </c>
      <c r="F6" s="4">
        <f>F5*0.7</f>
        <v>375.73199999999997</v>
      </c>
      <c r="G6" s="4">
        <f t="shared" si="2"/>
        <v>1014.4764</v>
      </c>
      <c r="H6" s="4">
        <f t="shared" si="0"/>
        <v>1.9999999999527063E-3</v>
      </c>
      <c r="I6" s="4">
        <f t="shared" si="0"/>
        <v>14.476400000000012</v>
      </c>
      <c r="J6" s="4">
        <v>375.73</v>
      </c>
      <c r="K6" s="4">
        <v>1000</v>
      </c>
      <c r="L6" s="4">
        <f>200+125</f>
        <v>325</v>
      </c>
      <c r="M6" s="4">
        <v>250</v>
      </c>
      <c r="N6" s="2">
        <f t="shared" si="1"/>
        <v>17520.440000000002</v>
      </c>
    </row>
    <row r="7" spans="2:14" ht="15.75" thickBot="1" x14ac:dyDescent="0.3">
      <c r="C7" t="s">
        <v>7</v>
      </c>
      <c r="D7" s="3">
        <v>19</v>
      </c>
      <c r="E7" s="5"/>
      <c r="F7" s="5"/>
      <c r="G7" s="5"/>
      <c r="H7" s="5"/>
      <c r="I7" s="5"/>
      <c r="J7" s="4">
        <v>50</v>
      </c>
      <c r="K7" s="5"/>
      <c r="L7" s="5"/>
      <c r="M7" s="5"/>
      <c r="N7" s="7">
        <f t="shared" si="1"/>
        <v>950</v>
      </c>
    </row>
    <row r="8" spans="2:14" ht="16.5" thickTop="1" thickBot="1" x14ac:dyDescent="0.3">
      <c r="N8" s="8">
        <f>SUMPRODUCT(D3:E7,J3:K7)</f>
        <v>65070.44</v>
      </c>
    </row>
    <row r="9" spans="2:14" ht="15.75" thickBot="1" x14ac:dyDescent="0.3">
      <c r="B9" s="21" t="s">
        <v>14</v>
      </c>
      <c r="C9" s="22"/>
      <c r="D9" s="22"/>
      <c r="E9" s="22"/>
      <c r="F9" s="23"/>
      <c r="H9" s="34" t="s">
        <v>28</v>
      </c>
      <c r="I9" s="35"/>
      <c r="J9" s="35"/>
      <c r="K9" s="35"/>
      <c r="L9" s="35"/>
      <c r="M9" s="36"/>
    </row>
    <row r="10" spans="2:14" x14ac:dyDescent="0.25">
      <c r="B10" s="10" t="s">
        <v>15</v>
      </c>
      <c r="C10" s="37">
        <v>56285.95</v>
      </c>
      <c r="D10" s="11"/>
      <c r="E10" s="11"/>
      <c r="F10" s="12"/>
      <c r="G10" s="1"/>
      <c r="H10" s="24" t="s">
        <v>15</v>
      </c>
      <c r="I10" s="40">
        <v>56285.95</v>
      </c>
      <c r="J10" s="25"/>
      <c r="K10" s="25"/>
      <c r="L10" s="25"/>
      <c r="M10" s="26"/>
      <c r="N10" s="1"/>
    </row>
    <row r="11" spans="2:14" x14ac:dyDescent="0.25">
      <c r="B11" s="10" t="s">
        <v>16</v>
      </c>
      <c r="C11" s="37">
        <v>57613.14</v>
      </c>
      <c r="D11" s="13"/>
      <c r="E11" s="13"/>
      <c r="F11" s="14"/>
      <c r="H11" s="24" t="s">
        <v>16</v>
      </c>
      <c r="I11" s="40">
        <v>57613.14</v>
      </c>
      <c r="J11" s="27"/>
      <c r="K11" s="27"/>
      <c r="L11" s="27"/>
      <c r="M11" s="28"/>
    </row>
    <row r="12" spans="2:14" x14ac:dyDescent="0.25">
      <c r="B12" s="10" t="s">
        <v>17</v>
      </c>
      <c r="C12" s="38">
        <v>56646.17</v>
      </c>
      <c r="D12" s="13"/>
      <c r="E12" s="13"/>
      <c r="F12" s="14"/>
      <c r="H12" s="24" t="s">
        <v>17</v>
      </c>
      <c r="I12" s="40">
        <v>56646.17</v>
      </c>
      <c r="J12" s="27"/>
      <c r="K12" s="27"/>
      <c r="L12" s="27"/>
      <c r="M12" s="28"/>
    </row>
    <row r="13" spans="2:14" x14ac:dyDescent="0.25">
      <c r="B13" s="10" t="s">
        <v>18</v>
      </c>
      <c r="C13" s="38">
        <v>57323.360000000001</v>
      </c>
      <c r="D13" s="13"/>
      <c r="E13" s="13"/>
      <c r="F13" s="14"/>
      <c r="H13" s="24" t="s">
        <v>18</v>
      </c>
      <c r="I13" s="40">
        <v>57323.360000000001</v>
      </c>
      <c r="J13" s="27"/>
      <c r="K13" s="27"/>
      <c r="L13" s="27"/>
      <c r="M13" s="28"/>
    </row>
    <row r="14" spans="2:14" x14ac:dyDescent="0.25">
      <c r="B14" s="10" t="s">
        <v>19</v>
      </c>
      <c r="C14" s="38">
        <v>57323.360000000001</v>
      </c>
      <c r="D14" s="13"/>
      <c r="E14" s="13"/>
      <c r="F14" s="14"/>
      <c r="H14" s="24" t="s">
        <v>19</v>
      </c>
      <c r="I14" s="40">
        <f t="shared" ref="I14:I21" si="3">I13</f>
        <v>57323.360000000001</v>
      </c>
      <c r="J14" s="27"/>
      <c r="K14" s="27"/>
      <c r="L14" s="27"/>
      <c r="M14" s="28"/>
    </row>
    <row r="15" spans="2:14" x14ac:dyDescent="0.25">
      <c r="B15" s="10" t="s">
        <v>20</v>
      </c>
      <c r="C15" s="38">
        <v>50470.44</v>
      </c>
      <c r="D15" s="13"/>
      <c r="E15" s="13"/>
      <c r="F15" s="14"/>
      <c r="H15" s="24" t="s">
        <v>20</v>
      </c>
      <c r="I15" s="40">
        <v>50470.44</v>
      </c>
      <c r="J15" s="27"/>
      <c r="K15" s="27"/>
      <c r="L15" s="27"/>
      <c r="M15" s="28"/>
    </row>
    <row r="16" spans="2:14" x14ac:dyDescent="0.25">
      <c r="B16" s="10" t="s">
        <v>21</v>
      </c>
      <c r="C16" s="38">
        <v>50470.44</v>
      </c>
      <c r="D16" s="13"/>
      <c r="E16" s="13"/>
      <c r="F16" s="14"/>
      <c r="H16" s="24" t="s">
        <v>21</v>
      </c>
      <c r="I16" s="40">
        <f t="shared" si="3"/>
        <v>50470.44</v>
      </c>
      <c r="J16" s="27"/>
      <c r="K16" s="27"/>
      <c r="L16" s="27"/>
      <c r="M16" s="28"/>
    </row>
    <row r="17" spans="2:13" x14ac:dyDescent="0.25">
      <c r="B17" s="10" t="s">
        <v>22</v>
      </c>
      <c r="C17" s="38">
        <v>65570.44</v>
      </c>
      <c r="D17" s="13"/>
      <c r="E17" s="13"/>
      <c r="F17" s="14"/>
      <c r="H17" s="24" t="s">
        <v>22</v>
      </c>
      <c r="I17" s="40">
        <v>65570.44</v>
      </c>
      <c r="J17" s="27"/>
      <c r="K17" s="27"/>
      <c r="L17" s="27"/>
      <c r="M17" s="28"/>
    </row>
    <row r="18" spans="2:13" x14ac:dyDescent="0.25">
      <c r="B18" s="10" t="s">
        <v>23</v>
      </c>
      <c r="C18" s="38">
        <v>65070.44</v>
      </c>
      <c r="D18" s="13"/>
      <c r="E18" s="13"/>
      <c r="F18" s="14"/>
      <c r="H18" s="24" t="s">
        <v>23</v>
      </c>
      <c r="I18" s="40">
        <v>65070.44</v>
      </c>
      <c r="J18" s="27"/>
      <c r="K18" s="27"/>
      <c r="L18" s="27"/>
      <c r="M18" s="28"/>
    </row>
    <row r="19" spans="2:13" x14ac:dyDescent="0.25">
      <c r="B19" s="10" t="s">
        <v>24</v>
      </c>
      <c r="C19" s="38"/>
      <c r="D19" s="13"/>
      <c r="E19" s="13"/>
      <c r="F19" s="14"/>
      <c r="H19" s="24" t="s">
        <v>24</v>
      </c>
      <c r="I19" s="40">
        <f t="shared" si="3"/>
        <v>65070.44</v>
      </c>
      <c r="J19" s="27"/>
      <c r="K19" s="27"/>
      <c r="L19" s="27"/>
      <c r="M19" s="28"/>
    </row>
    <row r="20" spans="2:13" x14ac:dyDescent="0.25">
      <c r="B20" s="10" t="s">
        <v>25</v>
      </c>
      <c r="C20" s="38"/>
      <c r="D20" s="13"/>
      <c r="E20" s="13"/>
      <c r="F20" s="14"/>
      <c r="H20" s="24" t="s">
        <v>25</v>
      </c>
      <c r="I20" s="40">
        <f t="shared" si="3"/>
        <v>65070.44</v>
      </c>
      <c r="J20" s="27"/>
      <c r="K20" s="27"/>
      <c r="L20" s="27"/>
      <c r="M20" s="28"/>
    </row>
    <row r="21" spans="2:13" ht="15.75" thickBot="1" x14ac:dyDescent="0.3">
      <c r="B21" s="10" t="s">
        <v>26</v>
      </c>
      <c r="C21" s="39"/>
      <c r="D21" s="13"/>
      <c r="E21" s="13"/>
      <c r="F21" s="14"/>
      <c r="H21" s="24" t="s">
        <v>26</v>
      </c>
      <c r="I21" s="41">
        <f t="shared" si="3"/>
        <v>65070.44</v>
      </c>
      <c r="J21" s="27"/>
      <c r="K21" s="27"/>
      <c r="L21" s="27"/>
      <c r="M21" s="28"/>
    </row>
    <row r="22" spans="2:13" ht="15.75" thickTop="1" x14ac:dyDescent="0.25">
      <c r="B22" s="15" t="s">
        <v>27</v>
      </c>
      <c r="C22" s="16">
        <f>SUM(C10:C21)</f>
        <v>516773.74</v>
      </c>
      <c r="D22" s="16"/>
      <c r="E22" s="16"/>
      <c r="F22" s="17"/>
      <c r="G22" s="9"/>
      <c r="H22" s="29" t="s">
        <v>27</v>
      </c>
      <c r="I22" s="30">
        <f>SUM(I10:I21)</f>
        <v>711985.05999999982</v>
      </c>
      <c r="J22" s="27"/>
      <c r="K22" s="27"/>
      <c r="L22" s="27"/>
      <c r="M22" s="28"/>
    </row>
    <row r="23" spans="2:13" ht="15.75" thickBot="1" x14ac:dyDescent="0.3">
      <c r="B23" s="18"/>
      <c r="C23" s="19"/>
      <c r="D23" s="19"/>
      <c r="E23" s="19"/>
      <c r="F23" s="20"/>
      <c r="H23" s="31"/>
      <c r="I23" s="32"/>
      <c r="J23" s="32"/>
      <c r="K23" s="32"/>
      <c r="L23" s="32"/>
      <c r="M23" s="33"/>
    </row>
  </sheetData>
  <mergeCells count="6">
    <mergeCell ref="N1:N2"/>
    <mergeCell ref="C1:C2"/>
    <mergeCell ref="D1:E1"/>
    <mergeCell ref="F1:G1"/>
    <mergeCell ref="H1:I1"/>
    <mergeCell ref="J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Lawley Service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Daryl Walthew</dc:creator>
  <cp:lastModifiedBy>Leeann Hupfer</cp:lastModifiedBy>
  <dcterms:created xsi:type="dcterms:W3CDTF">2023-12-26T16:23:01Z</dcterms:created>
  <dcterms:modified xsi:type="dcterms:W3CDTF">2023-12-28T15:40:51Z</dcterms:modified>
</cp:coreProperties>
</file>